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PLANEACION\PLANES\2016\Plan Anual de Adquisiciones 2016\Versión 2.0\"/>
    </mc:Choice>
  </mc:AlternateContent>
  <bookViews>
    <workbookView xWindow="0" yWindow="0" windowWidth="19440" windowHeight="12240"/>
  </bookViews>
  <sheets>
    <sheet name="PLAN ADQUISICIONES ENERO 2016" sheetId="5" r:id="rId1"/>
  </sheets>
  <definedNames>
    <definedName name="_xlnm._FilterDatabase" localSheetId="0" hidden="1">'PLAN ADQUISICIONES ENERO 2016'!$A$6:$IF$6</definedName>
    <definedName name="_xlnm.Print_Area" localSheetId="0">'PLAN ADQUISICIONES ENERO 2016'!$A$1:$U$109</definedName>
    <definedName name="_xlnm.Print_Titles" localSheetId="0">'PLAN ADQUISICIONES ENERO 2016'!$C:$Q,'PLAN ADQUISICIONES ENERO 2016'!$6:$6</definedName>
  </definedNames>
  <calcPr calcId="152511"/>
</workbook>
</file>

<file path=xl/calcChain.xml><?xml version="1.0" encoding="utf-8"?>
<calcChain xmlns="http://schemas.openxmlformats.org/spreadsheetml/2006/main">
  <c r="I109" i="5" l="1"/>
  <c r="I75" i="5" l="1"/>
  <c r="I56" i="5"/>
  <c r="I46" i="5"/>
  <c r="I44" i="5"/>
  <c r="I9" i="5" l="1"/>
  <c r="M95" i="5" l="1"/>
  <c r="O95" i="5" s="1"/>
  <c r="O53" i="5" l="1"/>
  <c r="I71" i="5"/>
  <c r="O63" i="5" l="1"/>
  <c r="M61" i="5" l="1"/>
  <c r="O61" i="5" s="1"/>
  <c r="M108" i="5" l="1"/>
  <c r="O108" i="5" s="1"/>
  <c r="M105" i="5" l="1"/>
  <c r="O105" i="5" s="1"/>
  <c r="M104" i="5"/>
  <c r="O104" i="5" s="1"/>
  <c r="M102" i="5"/>
  <c r="O102" i="5" s="1"/>
  <c r="M101" i="5"/>
  <c r="O101" i="5" s="1"/>
  <c r="M100" i="5"/>
  <c r="O100" i="5" s="1"/>
  <c r="M99" i="5"/>
  <c r="O99" i="5" s="1"/>
  <c r="M98" i="5"/>
  <c r="O98" i="5" s="1"/>
  <c r="M96" i="5"/>
  <c r="O96" i="5" s="1"/>
  <c r="M103" i="5"/>
  <c r="O103" i="5" s="1"/>
  <c r="M97" i="5"/>
  <c r="O97" i="5" s="1"/>
  <c r="L94" i="5" l="1"/>
  <c r="M94" i="5" s="1"/>
  <c r="O94" i="5" s="1"/>
  <c r="L93" i="5"/>
  <c r="M93" i="5" s="1"/>
  <c r="O93" i="5" s="1"/>
  <c r="L92" i="5"/>
  <c r="M92" i="5" s="1"/>
  <c r="O92" i="5" s="1"/>
  <c r="L91" i="5"/>
  <c r="M91" i="5" s="1"/>
  <c r="O91" i="5" s="1"/>
  <c r="L90" i="5"/>
  <c r="M90" i="5" s="1"/>
  <c r="O90" i="5" s="1"/>
  <c r="L89" i="5"/>
  <c r="M89" i="5" s="1"/>
  <c r="O89" i="5" s="1"/>
  <c r="L88" i="5"/>
  <c r="M88" i="5" s="1"/>
  <c r="O88" i="5" s="1"/>
  <c r="L87" i="5"/>
  <c r="M87" i="5" s="1"/>
  <c r="O87" i="5" s="1"/>
  <c r="K60" i="5"/>
  <c r="K59" i="5"/>
  <c r="K57" i="5"/>
  <c r="K56" i="5"/>
  <c r="O35" i="5"/>
  <c r="O8" i="5"/>
  <c r="L8" i="5"/>
</calcChain>
</file>

<file path=xl/comments1.xml><?xml version="1.0" encoding="utf-8"?>
<comments xmlns="http://schemas.openxmlformats.org/spreadsheetml/2006/main">
  <authors>
    <author>ANGELA CONSUELO LAGOS PRIETO</author>
  </authors>
  <commentList>
    <comment ref="R54"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<sst xmlns="http://schemas.openxmlformats.org/spreadsheetml/2006/main" count="1066" uniqueCount="405">
  <si>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</si>
  <si>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</si>
  <si>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</si>
  <si>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</si>
  <si>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</si>
  <si>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</si>
  <si>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</si>
  <si>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</si>
  <si>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</si>
  <si>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</si>
  <si>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</si>
  <si>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</si>
  <si>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</si>
  <si>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</si>
  <si>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</si>
  <si>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</si>
  <si>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</si>
  <si>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</si>
  <si>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</si>
  <si>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</si>
  <si>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</si>
  <si>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</si>
  <si>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</si>
  <si>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</si>
  <si>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</si>
  <si>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</si>
  <si>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</si>
  <si>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</si>
  <si>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</si>
  <si>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</si>
  <si>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</si>
  <si>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</si>
  <si>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El suministro y canje de bonos personalizados redimibles única y exclusivamente para la dotación de vestido y calzado para las y los servidores de la Contraloría de Bogotá D.C. </t>
  </si>
  <si>
    <t>Cumplimiento de la normatividad vigente, contribuyendo al bienestar de los funcionarios.</t>
  </si>
  <si>
    <t xml:space="preserve">Bienestar e incentivos </t>
  </si>
  <si>
    <t>Mínima Cuantía</t>
  </si>
  <si>
    <t xml:space="preserve">Contrato de prestación de servicios </t>
  </si>
  <si>
    <t>80111504
Formación o desarrollo laboral</t>
  </si>
  <si>
    <t xml:space="preserve">Prestación de servicios para el desarrollo de (4) jornadas de intervención en clima laboral como resultado del estudio de Clima Laboral para las y los servidores de la Contraloría de Bogotá. </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</si>
  <si>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</si>
  <si>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</si>
  <si>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</si>
  <si>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</si>
  <si>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</si>
  <si>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</si>
  <si>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</si>
  <si>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</si>
  <si>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</si>
  <si>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</si>
  <si>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</si>
  <si>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 xml:space="preserve">Se hace necesario contratar los servicios de profesor de danzas para fortalecer las actividades sociales y culturales para que representen a la entidad en muestras culturales distritales.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</si>
  <si>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</si>
  <si>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</si>
  <si>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</si>
  <si>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</si>
  <si>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Prestación de servicios especializado para la realización de tres (3) caminatas ecológicas a los servidores(as) y familiares de la Contraloría de Bogotá</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</si>
  <si>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</si>
  <si>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</si>
  <si>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</si>
  <si>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</si>
  <si>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</si>
  <si>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</si>
  <si>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</si>
  <si>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</si>
  <si>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</si>
  <si>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</si>
  <si>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</si>
  <si>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</si>
  <si>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</si>
  <si>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</si>
  <si>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</si>
  <si>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</si>
  <si>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</si>
  <si>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</si>
  <si>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</si>
  <si>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</si>
  <si>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</si>
  <si>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Contratar el suministro de dos(2) sillas de evacuación por escaleras para personas con movilidad reducida</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</si>
  <si>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</si>
  <si>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</si>
  <si>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</si>
  <si>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Prestar los servicios para la realización de exámenes de medicina preventiva y del trabajo para los funcionarios de la Contraloría de Bogotá, D.C., de conformidad con las especificaciones técnicas de cantidad, clase y características previamente definidas.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</si>
  <si>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</si>
  <si>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</si>
  <si>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</si>
  <si>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</si>
  <si>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</si>
  <si>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93141701
Organización de eventos culturales</t>
  </si>
  <si>
    <t>Prestar los servicios para la celebración de la XXI Semana de la Seguridad y Salud en el trabajo de la Contraloría de Bogotá, D.C.</t>
  </si>
  <si>
    <t xml:space="preserve">Dada la importancia de mantener el compromiso de los funcionarios con sus estilos de vida y trabajo saludable como pilar fundamental y medio para facilitar la prevención y el control de los riesgos laborales, se hace necesario desarrollar un evento con carácter promocional que posicione las actividades de seguridad y salud, manteniendo las expectativas de todas las instancias de la entidad y desde luego de sus funcionarios frente a los objetivos y plan de trabajo del Sistema de Gestión de la Seguridad y Salud en el Trabajo </t>
  </si>
  <si>
    <t>Prestar los servicios para el lanzamiento y la implementación del Sistema de Gestión de la Seguridad y Salud en el Trabajo de la Contraloría de Bogotá, D.C.</t>
  </si>
  <si>
    <t>Dada la importancia institucional de cumplir cabalmente con los términos establecidos por el Decreto 1072 del 26 de mayo de 2015, expedido por el Ministerio de Trabajo para la implementación del SGSSTy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organizar un evento en una jornada para el lanzamiento de dicho Sistema, centrando la atención de todas y todos los funcionarios hacia los objetivos del mismo, en las condiciones y con la programación que se defina previamente una vez se inicie su cabal implementación.</t>
  </si>
  <si>
    <t>Contratar los servicios de impresión de material promocional del Sistema de Gestión de la Seguridad y Salud en el Trabajo/SG-SST</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</si>
  <si>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en las cantidades y carácterísticas que se definan previamente una vez se inicie su cabal implementación.</t>
  </si>
  <si>
    <t xml:space="preserve">85101605 auxiliares
de salud a domicilio
85101604 servicios
de asistencia de
personal médico
</t>
  </si>
  <si>
    <t>La 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</si>
  <si>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</si>
  <si>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</si>
  <si>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</si>
  <si>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</si>
  <si>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los servicios profesionales y especializados en medicina laboral a la Contraloría de Bogotá, D.C., en desarrollo del Sistema de Gestión de la Seguridad y Salud en el Trabajo/SG-SST y en forma interdisciplinaria con la Subdirección de Bienestar Social.</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</si>
  <si>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</si>
  <si>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</si>
  <si>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</si>
  <si>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</si>
  <si>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</si>
  <si>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</si>
  <si>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Realizar la señalización de seguridad industrial a todas las sedes de la entidad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</si>
  <si>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</si>
  <si>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</si>
  <si>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</si>
  <si>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 xml:space="preserve">80111504
Formación o desarrollo laboral
</t>
  </si>
  <si>
    <t>Mejoramiento de las competencias laborales de los funcionarios  de la Contraloría de Bogotá, D.C.</t>
  </si>
  <si>
    <t>Capacitación Interna</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</si>
  <si>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t>
  </si>
  <si>
    <t>En el diagnostico de necesidades de capacitación, que sirve como insumo para la formulación del PIC, sobresalen el mejoramiento de estas competencias en los funcionarios  de la Contraloría de Bogotá, D.C.</t>
  </si>
  <si>
    <t>DIRECCIÓN DE PLANEACIÓN</t>
  </si>
  <si>
    <t>DIRECCIÓN DE TECNOLOGÍAS DE LA INFORMACIÓN Y LAS COMUNICACIONES</t>
  </si>
  <si>
    <t>331140326-0776</t>
  </si>
  <si>
    <t>Fortalecimiento de la capacidad institucional para un control fiscal efectivo y transparente</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</si>
  <si>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</si>
  <si>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</si>
  <si>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</si>
  <si>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</si>
  <si>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</si>
  <si>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</si>
  <si>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</si>
  <si>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</si>
  <si>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Se requiere Renovación Licenciamiento Autocad y Suit de Adobe ya que este se requiere realizar anualmente para garantizar la disponibilidad de estas herramientas para los usuarios de Comunicaciones, Bienestar y Grupos de Auditoria relacionados con obras civiles.</t>
  </si>
  <si>
    <t>OFICINA ASESORA DE COMUNICACIONES</t>
  </si>
  <si>
    <t>Servicios Personales Indirectos</t>
  </si>
  <si>
    <t>86131504
Servicios relacionados con  (01) TV, (02) radio, (03) sistemas de alerta ciudadana</t>
  </si>
  <si>
    <t>Es importante tener un registro de la información presentada a la opinión pública a través de los medios de comunicación sobre la gestión de la Contraloría de Bogotá</t>
  </si>
  <si>
    <t>82131600 Fotógrafos cinematógrafos</t>
  </si>
  <si>
    <t>Contratar la preproducción, producción y posproducción de dos videos institucionales de 30 seg  en  HD y 20 copias en formato DVD, para la Agencia Nacional de Televisión(ANTV)</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</si>
  <si>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</si>
  <si>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</si>
  <si>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</si>
  <si>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</si>
  <si>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</si>
  <si>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</si>
  <si>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</si>
  <si>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</si>
  <si>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</si>
  <si>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</si>
  <si>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Contratar la adquisición de insumos para la impresión de (2) dos ediciones de la Revista Bogotá Económica, un (1) informe de gestión, una (1) cartilla institucional y piezas impresas.</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</si>
  <si>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</si>
  <si>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</si>
  <si>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</si>
  <si>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</si>
  <si>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</si>
  <si>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</si>
  <si>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</si>
  <si>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</si>
  <si>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</si>
  <si>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</si>
  <si>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</si>
  <si>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</si>
  <si>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</si>
  <si>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</si>
  <si>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</si>
  <si>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</si>
  <si>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Compra de un sistema modular de estantería para la bodega de la entidad.</t>
  </si>
  <si>
    <t xml:space="preserve">Contar con un mueble para el ordenamiento de la información de la Subdirección </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</si>
  <si>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</si>
  <si>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</si>
  <si>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</si>
  <si>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</si>
  <si>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</si>
  <si>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</si>
  <si>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</si>
  <si>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</si>
  <si>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</si>
  <si>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</si>
  <si>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</si>
  <si>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</si>
  <si>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</si>
  <si>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</si>
  <si>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Se hace necesario la contratación de un profesional e áreas ingeniería forestal, con experiencia en temas relacionadosn con tala de àrboles, reforestacioon de àrboles, plantados, arborización urbana y mantenimiento de la misma , entre otros, toda vez que la Dirección de Hábitat y Ambiente no cuenta con personal suficiente e idóneo para atender los requerimientos técnicos de la Subdirección Hábitat, en las entidades sujetos de control como son: Secretaría distrtital de Ambiente SDA, y jardín botánico José Celestino Mutis JBJCM.</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</si>
  <si>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</si>
  <si>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</si>
  <si>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</si>
  <si>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</si>
  <si>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</si>
  <si>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</si>
  <si>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</si>
  <si>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</si>
  <si>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</si>
  <si>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</si>
  <si>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</si>
  <si>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</si>
  <si>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</si>
  <si>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</si>
  <si>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</si>
  <si>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</si>
  <si>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</si>
  <si>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</si>
  <si>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</si>
  <si>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</si>
  <si>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</si>
  <si>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</si>
  <si>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</si>
  <si>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</si>
  <si>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</si>
  <si>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</si>
  <si>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</si>
  <si>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</si>
  <si>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</si>
  <si>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</si>
  <si>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</si>
  <si>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</si>
  <si>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</si>
  <si>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</si>
  <si>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</si>
  <si>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</si>
  <si>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</si>
  <si>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</si>
  <si>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</si>
  <si>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</si>
  <si>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</si>
  <si>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</si>
  <si>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</si>
  <si>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</si>
  <si>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</si>
  <si>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</si>
  <si>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</si>
  <si>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</si>
  <si>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</si>
  <si>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</si>
  <si>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</si>
  <si>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</si>
  <si>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</si>
  <si>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</si>
  <si>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</si>
  <si>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</si>
  <si>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</si>
  <si>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</si>
  <si>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</si>
  <si>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</si>
  <si>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</si>
  <si>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</si>
  <si>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</si>
  <si>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</si>
  <si>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</si>
  <si>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</si>
  <si>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</si>
  <si>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</si>
  <si>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</si>
  <si>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</si>
  <si>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</si>
  <si>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</si>
  <si>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</si>
  <si>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</si>
  <si>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</si>
  <si>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</si>
  <si>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</si>
  <si>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Dotación</t>
  </si>
  <si>
    <t>Impresos y Publicaciones</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</si>
  <si>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</si>
  <si>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</si>
  <si>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</si>
  <si>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</si>
  <si>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</si>
  <si>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 xml:space="preserve">56101700 Muebles de oficina
</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</si>
  <si>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</si>
  <si>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</si>
  <si>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</si>
  <si>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desarrollo, matenimiento y soporte de los aplictivos PERNO-PREDIS-PAC-LIMAY - SAE-SAI de SI-CAPITAL.</t>
  </si>
  <si>
    <t xml:space="preserve">
META 2
Adquisición e instalación de sistema de aire acondicionado In Row para Datacenter.</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</si>
  <si>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</si>
  <si>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</si>
  <si>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</si>
  <si>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</si>
  <si>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</si>
  <si>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</si>
  <si>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</si>
  <si>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</si>
  <si>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t>Se requiere contyratar el programa del sistema integrado de  conservación para Archivo Documental.</t>
  </si>
  <si>
    <r>
      <rPr>
        <b/>
        <sz val="11"/>
        <rFont val="Calibri"/>
        <family val="2"/>
      </rPr>
      <t xml:space="preserve">86101705 </t>
    </r>
    <r>
      <rPr>
        <sz val="11"/>
        <rFont val="Calibri"/>
        <family val="2"/>
      </rPr>
      <t>Capacitación administrativa</t>
    </r>
  </si>
  <si>
    <t>META 7.
Programa de capacitación Decreto 1080 y Ley 594</t>
  </si>
  <si>
    <t>Se requiere contratar el programa de capacitación en el Decreto 1080 y Ley 594.</t>
  </si>
  <si>
    <t xml:space="preserve">Inversión </t>
  </si>
  <si>
    <t>ANEXO 1
CONSOLIDADO REPORTE DE NECESIDADES PARA ADQUISICIÓN DE BIENES, SERVICIOS Y OBRAS, VIGENCIA 2016
DIRECCIÓN ADMINISTRATIVA Y FINANCIERA - SUBDIRECCIÓN DE CONTRATACIÓN</t>
  </si>
  <si>
    <t>Consultoría</t>
  </si>
  <si>
    <t>Contratar con la Lotería de Bogotá el arrendamiento de (55)  parqueaderos ubicados en los sótanos segundo y tercero del edificio Lotería de  Bogotá, en la Carrera 32A No. 26A-10.</t>
  </si>
  <si>
    <t>RESPONSABLE
(JEFE DEPENDENCIA)</t>
  </si>
  <si>
    <t>AVANCE CUMPLIMIENTO EJECUCION PLAN DE ADQUISICIONES
(SEGÚN CRONOGRAMA)</t>
  </si>
  <si>
    <t>ESTADO</t>
  </si>
  <si>
    <t>FUNCIONARIO ESTUDIO PREVIO</t>
  </si>
  <si>
    <t>FUNCIONARIO
PROCESO CONTRACTUAL</t>
  </si>
  <si>
    <t>CONCEPTO DEL GASTO</t>
  </si>
  <si>
    <t>MÓNICA MARCELA QUINTERO GIRALDO- JEFE OFICINA ASESORA DE COMUNICACIONES</t>
  </si>
  <si>
    <t>Memorando 3-2015-26853 del 29-12-2015.</t>
  </si>
  <si>
    <t>(1) SUSCRIPCIÓN DIARIO LA REPUBLICA</t>
  </si>
  <si>
    <t>(3) SUSCRIPCIONES DIARIO EL ESPECTADOR</t>
  </si>
  <si>
    <t>En elaboración de estuido previo</t>
  </si>
  <si>
    <t xml:space="preserve">(3) SUSCRIPCIONES REVISTA DINERO. Despacho Contralor, Dirección de Estudios de Economía y Polìtica Pública y Oficina Asesora de Comunicaciones
(2) SUSCRIPCIONES REVISTA SEMANA para Despacho del Contralor y Oficina Asesora de Comunicaciones.
</t>
  </si>
  <si>
    <t>WILLIAM, FUENTES</t>
  </si>
  <si>
    <t>Elaboración de estudio previo</t>
  </si>
  <si>
    <t>GABRIEL GUZMÁN USECHE</t>
  </si>
  <si>
    <t xml:space="preserve">Memorando 3-2015-25728 del 09-12-2015 </t>
  </si>
  <si>
    <t>Elaboración de estudio previo.</t>
  </si>
  <si>
    <t xml:space="preserve">Memorando 3-2015-25725 del 09-12-2015 </t>
  </si>
  <si>
    <t>Elaboración estudio previo</t>
  </si>
  <si>
    <t>GUSTAVO MONZÓN GARZÓN</t>
  </si>
  <si>
    <t>VALOR CONTRATADO</t>
  </si>
  <si>
    <t>Prestación de servicios para la realización de un (1) programa de 3 tres (3) días para los servidores(as) prepensionados o próximos a su jubilación.</t>
  </si>
  <si>
    <t>Contratar el servicio de monitoreo de medios de prensa, radio, televisión, Internet y Redes Sociales para la Contraloría de Bogotá</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</si>
  <si>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</si>
  <si>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t>Suministro de combustible de gasolina tipo corriente y ACPM, para el parque automotor de propiedad de la Contraloría de Bogotá D.C., y de los que llegare a ser legalmente responsable al servicio de la Entidad.</t>
  </si>
  <si>
    <t>Contratar el suministro de trescientos (300) apoyapies para la Contraloría de Bogotá, D.C.</t>
  </si>
  <si>
    <t>Realizar acciones de formación relacionadas con capacitaciones en temas de Normas Técnicas de Calidad ISO 9001, GP 1000, 14000, entre otras.</t>
  </si>
  <si>
    <t>META 2
Contratación de canales dedicados de internet y de datos.</t>
  </si>
  <si>
    <t>47121709                                                     Contenedor de residuos peligrosos</t>
  </si>
  <si>
    <t xml:space="preserve">En el marco del Programa de Gestión Integral de Residuos, no se cuenta con puntos ecológicos en algunas de las sedes de la Entidad que garanticen el adecuado almacenamiento de los Residuos Peligrosos que por su fragilidad requieren de un manejo especial, adicionalmente se atiende la sugerencia de la SDA en matería de implementación de puntos ecológicos </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</si>
  <si>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</si>
  <si>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</si>
  <si>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</si>
  <si>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</si>
  <si>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</si>
  <si>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En revisión de Estudio Previo por la Sub. Contratación</t>
  </si>
  <si>
    <t>DIANA MARCELA</t>
  </si>
  <si>
    <t>Memorando 3-2016-01298 del 25-01-2016</t>
  </si>
  <si>
    <t>En elaboración de estudio previo</t>
  </si>
  <si>
    <t xml:space="preserve">Memorando 3-2015-25996 del 14-12-2015 </t>
  </si>
  <si>
    <t>Memorando 3-2015-26295 del 18-12-2015.
Memorando 3-2016-00994 del 21-01-2016</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</si>
  <si>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</si>
  <si>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</si>
  <si>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</si>
  <si>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</si>
  <si>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</si>
  <si>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</si>
  <si>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CAMILA TORRES</t>
  </si>
  <si>
    <t xml:space="preserve">OFICINA JURÍDICA </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</si>
  <si>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</si>
  <si>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</si>
  <si>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</si>
  <si>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</si>
  <si>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Para el cumplimiento de las funciones asignadas a la Subdirección de Servicios Generales, se requiere la contratación de personal para prestar servicios profesionales para apoyar al grupo de Gestión Documental de la Contraloría de Bogotá, D.C., con conceptos jurídicos que permitan la aprobación de instrumentos archivísticos, tablas de valoración Documental, y Políticas de Caracterización de usuarios - para el acceso a los documentos que produce la Entidad.  Asesorar y apoyar la aplicación de las Tablas de Retención Documental al interior de la entidad y de las Dependencias que la componen.  Asesorar la actualización de los instrumentos archivísticos convalidados por el Consejo Distrital de Archivos de Bogotá.</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</si>
  <si>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</si>
  <si>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DIRECCIÓN SECTOR SALUD</t>
  </si>
  <si>
    <t>Contratar la prestación de servicios  de un profesional para apoyar la Dirección Sector Salud en el nuevo sistema del Plan de Desarrollo "Bogotá Mejor para Todos", en el Sector Salud, así como apoyar a las auditorías en la Programación del Primer Semestre del PAD.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</si>
  <si>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</si>
  <si>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META 4 Proyecto 770: Desarrollar y ejecutar estrategias de comunicación</t>
    </r>
  </si>
  <si>
    <t xml:space="preserve">META 5.
 Adquisición de 1,500 bolsas biodegradables para residuos ordinarios y residuos reciclables. </t>
  </si>
  <si>
    <t>META 5.
Adquisición de puntos ecológicos para almacenamiento temporal de los residuos peligrosos generados en las sedes de la Contralorìa de Bogotá</t>
  </si>
  <si>
    <t>META 5.
Prestación del servicio de diseño de un sistema de reutilización de aguas lluvias,  presentación de alternativas tecnològicas de ahorro de agua en la contraloria de Bogotá y asesoría y acompañamiento en los trámites para el Registro de vertimientos de la Entidad.</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</si>
  <si>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</si>
  <si>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</si>
  <si>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</si>
  <si>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</si>
  <si>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META 5.
Prestación de Servicios de recolección, manejo, transporte y disposición final de los residuos peligrosos - tóneres, luminarias y envases contaminados - generados por la Contraloría de Bogotá.</t>
  </si>
  <si>
    <t>HENRY VARGAS DÍAZ</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</si>
  <si>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</si>
  <si>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</si>
  <si>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</si>
  <si>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</si>
  <si>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</si>
  <si>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</si>
  <si>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Adquisición de 1.100 Licencias de antivirus por un (1) año, para los computadores de la Contraloría de Bogotá, distribuidas de la siguiete manera: 1070 licencias para computadores personales (todo en uno, escritorio y portátiles) y 30 licencias para servidores (físicos y virtuales).</t>
  </si>
  <si>
    <t>ALEXANDRA MORENO BRICEÑO</t>
  </si>
  <si>
    <t>MÓNICA MARCELA QUINTERO GIRALDO</t>
  </si>
  <si>
    <t xml:space="preserve">SUBDIRECCIÓN DE CONTRATACIÓN </t>
  </si>
  <si>
    <t>Memorando del 29-01-2016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</si>
  <si>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</si>
  <si>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</si>
  <si>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Prestar los servicios profesionales a la Dirección de Hábitat y Ambiente de la Contraloría de Bogotá, D.C., en desarrollo de los temas técnicos ambientales relacionados con el proceso auditor, en cumplimiento del PAD 2016.</t>
  </si>
  <si>
    <t>Memorando 3-2016-01393 del 27-01-2016</t>
  </si>
  <si>
    <t>JOHANNA CEPEDA AMARIS</t>
  </si>
  <si>
    <t>SORAYA ASTRID MURCIA QUINTERO</t>
  </si>
  <si>
    <t>CARMEN SOFÍA PRIETO DUEÑAS</t>
  </si>
  <si>
    <t>Memorando 3-2016-0922 del 18-01-2016</t>
  </si>
  <si>
    <t>BIVIANA DUQUE TORO</t>
  </si>
  <si>
    <t>Contratar los servicios Profesionales para la realización de la visita de seguimiento año 2015 al Sistema Integrado de Gestión – SIG -, bajo las normas técnica NTC ISO 9001:2008 y NTCGP 1000:2009.</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</si>
  <si>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</si>
  <si>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 xml:space="preserve">80101504 Servicios de asesoramiento sobre planificación estratégica.
</t>
  </si>
  <si>
    <t>ADRIANA DEL PILAR GUERRA MARTÍNEZ</t>
  </si>
  <si>
    <t>84111603 Auditorías Internas</t>
  </si>
  <si>
    <t>Contratar la prestación de servicios para la ejecución de actividades campestres recreativas con ocasión a la celebración del día del niño y vacaciones recreativas en junio y diciembre..</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</si>
  <si>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</si>
  <si>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</si>
  <si>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</si>
  <si>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(2) SUSCRIPCIONES DIARIO EL TIEMPO
(2) SUSCRIPCIONES DIARIO PORTAFOLIO
Oficina Asesora de Comunicaciones y Contralor Auxiliar</t>
  </si>
  <si>
    <t>(2( SUSCRIPCIONES DIARIO EL TIEMPO
(1) SUSCRIPCION DIARIO PORTAFOLIO
Contralor y Economía y Política Pública</t>
  </si>
  <si>
    <t>DIANA MARCELA MARTÍNEZ</t>
  </si>
  <si>
    <t>En elaboración de estudIo previo</t>
  </si>
  <si>
    <t>Memorando 3-2016-00035 del 04-01-2016.</t>
  </si>
  <si>
    <t>FECHA DE CORTE: 31-01-2016</t>
  </si>
  <si>
    <t>META 2
Adquisición de 1.000 Licencias de uso de correo en la nube de Exchange On line por un (1) año.</t>
  </si>
  <si>
    <t xml:space="preserve">Memorando 3-2015-26035 del 14-12-2015. 
Devuelto con observaciones.
Reenviado memorando 3-2016-00242 del 08-01-2016.
</t>
  </si>
  <si>
    <t>En elaboración de contrato</t>
  </si>
  <si>
    <t xml:space="preserve">Memorando 3-2016-00698 del 18-01-2016
</t>
  </si>
  <si>
    <t xml:space="preserve">Memorando del 28-01-2016.
</t>
  </si>
  <si>
    <t>Memorando 3-2016-00574 del 14-01-2016</t>
  </si>
  <si>
    <t>83121703 Servicios relacionados con el internet</t>
  </si>
  <si>
    <t>BISMAR</t>
  </si>
  <si>
    <r>
      <rPr>
        <b/>
        <sz val="10"/>
        <rFont val="Arial"/>
        <family val="2"/>
      </rPr>
      <t>META 7.</t>
    </r>
    <r>
      <rPr>
        <sz val="10"/>
        <rFont val="Arial"/>
        <family val="2"/>
      </rPr>
      <t xml:space="preserve">
Prestación de servicios profesionales para apoyar al grupo de Gestión Documental de la Contraloría de Bogotá, D.C., con conceptos jurídicos que permitan la aprobación de instrumentos archivísticos, tablas de valoración Documental, yhistoria institucional de la entidad,cuadros de clasificación documental y políticas  de Caracterización de usuarios - para el acceso a los documentos que produce la Entidad.  Asesorar y apoyar la aplicación de las Tablas de Retención Documental al interior de la entidad y de las Dependencias que la componen.  Asesorar la actualización de los instrumentos archivísticos convalidados por el Consejo Distrital de Archivos de Bogotá.</t>
    </r>
  </si>
  <si>
    <r>
      <rPr>
        <b/>
        <sz val="10"/>
        <rFont val="Arial"/>
        <family val="2"/>
      </rPr>
      <t>META 7.</t>
    </r>
    <r>
      <rPr>
        <sz val="10"/>
        <rFont val="Arial"/>
        <family val="2"/>
      </rPr>
      <t xml:space="preserve">
Contratar la Prestación de servicios de un bachiller para apoyar al grupo de Gestión Documental de la Contraloría de Bogotá, D.C., con la identificación y clasificación de expedientes y carpetas con base en las tablas de retención documental, la foliación y mantenimiento de los expedientes y carpetas y apoyar los procesos de capacitación y acompañamiento de áreasen la aplicación de las TRD.</t>
    </r>
  </si>
  <si>
    <r>
      <rPr>
        <b/>
        <sz val="10"/>
        <rFont val="Arial"/>
        <family val="2"/>
      </rPr>
      <t>META 7.</t>
    </r>
    <r>
      <rPr>
        <sz val="10"/>
        <rFont val="Arial"/>
        <family val="2"/>
      </rPr>
      <t xml:space="preserve">
Contratar la Prestación de servicios de un bachiller para apoyar al grupo de Gestión Documental de la Contraloría de Bogotá, D.C., con la identificación y clasificación de expedientes y carpetas con base en las tablas de retención documental, la foliación y mantenimiento de los expedientes y carpetas y apoyar los procesos de capacitación y acompañamiento de áreas en la aplicación de las TRD.</t>
    </r>
  </si>
  <si>
    <r>
      <rPr>
        <b/>
        <sz val="10"/>
        <rFont val="Arial"/>
        <family val="2"/>
      </rPr>
      <t>META 7.</t>
    </r>
    <r>
      <rPr>
        <sz val="10"/>
        <rFont val="Arial"/>
        <family val="2"/>
      </rPr>
      <t xml:space="preserve">
Prestación de Servicios como técnico archivista y administración documental para el apoyo al grupo de Gestión Documental</t>
    </r>
  </si>
  <si>
    <r>
      <rPr>
        <b/>
        <sz val="10"/>
        <rFont val="Arial"/>
        <family val="2"/>
      </rPr>
      <t>META 7.</t>
    </r>
    <r>
      <rPr>
        <sz val="10"/>
        <rFont val="Arial"/>
        <family val="2"/>
      </rPr>
      <t xml:space="preserve">
Contratar la prestación de servicios de un bachiller que apoye al grupo de gestión documental de la CB, con la identificación y clasificación de expedientes y carpetas con base en las tablas de retención documental, la foliación y mantenimiento de los expedientes y carpetas y apoyar la capacitación y acompañamiento de áreas en la aplicación de las TRD.</t>
    </r>
  </si>
  <si>
    <r>
      <t xml:space="preserve">(3) suscripciones por un (1) año de la </t>
    </r>
    <r>
      <rPr>
        <b/>
        <sz val="11"/>
        <rFont val="Arial"/>
        <family val="2"/>
      </rPr>
      <t>Revista Dinero</t>
    </r>
    <r>
      <rPr>
        <sz val="11"/>
        <rFont val="Arial"/>
        <family val="2"/>
      </rPr>
      <t xml:space="preserve"> para: Despacho Contralor, Dirección de Estudios de Economía y Política Pública y Oficina Asesora de Comunicaciones.  (2) suscripciones por un (1) año de la </t>
    </r>
    <r>
      <rPr>
        <b/>
        <sz val="11"/>
        <rFont val="Arial"/>
        <family val="2"/>
      </rPr>
      <t>Revista Semana</t>
    </r>
    <r>
      <rPr>
        <sz val="11"/>
        <rFont val="Arial"/>
        <family val="2"/>
      </rPr>
      <t xml:space="preserve"> para: Despacho Contralor y Oficina Asesora de Comunicaciones.</t>
    </r>
  </si>
  <si>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META 1. Desarrollar pedagogía social, formativa e ilustrativa $290.000.000
META 2. Realizar acciones ciudadanas especiales $200.000.000
META 3. Utilizar los medios locales de comunicación $51.800.000</t>
  </si>
  <si>
    <t>Memorando 3-2015-25467 del 04-12-2015.
Devuelto para ajustes con memorando 3-2016-00473 del 13-01-2016.</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</si>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</sst>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64" formatCode="_ * #,##0.00_ ;_ * \-#,##0.00_ ;_ * &quot;-&quot;??_ ;_ @_ "/>
    <numFmt numFmtId="165" formatCode="#,##0.00\ _€"/>
    <numFmt numFmtId="166" formatCode="#,##0\ _€"/>
    <numFmt numFmtId="167" formatCode="_ * #,##0_ ;_ * \-#,##0_ ;_ * &quot;-&quot;??_ ;_ @_ "/>
    <numFmt numFmtId="168" formatCode="dd/mm/yyyy;@"/>
    <numFmt numFmtId="169" formatCode="0_)"/>
    <numFmt numFmtId="170" formatCode="yyyy\-mm\-dd;@"/>
  </numFmts>
  <fonts count="32"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b/>
      <sz val="20"/>
      <name val="Arial"/>
      <family val="2"/>
    </font>
    <font>
      <sz val="11"/>
      <name val="Calibri"/>
      <family val="2"/>
    </font>
    <font>
      <b/>
      <sz val="11"/>
      <name val="Calibri"/>
      <family val="2"/>
    </font>
    <font>
      <sz val="10"/>
      <color rgb="FF000000"/>
      <name val="Arial"/>
      <family val="2"/>
    </font>
    <font>
      <sz val="10"/>
      <color theme="1"/>
      <name val="Arial"/>
      <family val="2"/>
    </font>
    <font>
      <sz val="11.5"/>
      <name val="Arial"/>
      <family val="2"/>
    </font>
    <font>
      <sz val="10"/>
      <color rgb="FF00B0F0"/>
      <name val="Arial"/>
      <family val="2"/>
    </font>
    <font>
      <sz val="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4"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0" borderId="0" xfId="34"/>
    <xf numFmtId="49" fontId="16" fillId="22" borderId="6" xfId="34" applyNumberFormat="1" applyFont="1" applyFill="1" applyBorder="1" applyAlignment="1">
      <alignment horizontal="center" vertical="center" wrapText="1"/>
    </xf>
    <xf numFmtId="49" fontId="16" fillId="22" borderId="6" xfId="33" applyNumberFormat="1" applyFont="1" applyFill="1" applyBorder="1" applyAlignment="1">
      <alignment horizontal="center" vertical="center" wrapText="1"/>
    </xf>
    <xf numFmtId="3" fontId="16" fillId="22" borderId="6" xfId="34" applyNumberFormat="1" applyFont="1" applyFill="1" applyBorder="1" applyAlignment="1">
      <alignment horizontal="center" vertical="center" wrapText="1"/>
    </xf>
    <xf numFmtId="0" fontId="16" fillId="22" borderId="6" xfId="34" applyNumberFormat="1" applyFont="1" applyFill="1" applyBorder="1" applyAlignment="1">
      <alignment horizontal="center" vertical="center" wrapText="1"/>
    </xf>
    <xf numFmtId="0" fontId="0" fillId="0" borderId="0" xfId="0" applyAlignment="1">
      <alignment horizontal="justify" vertical="center" wrapText="1"/>
    </xf>
    <xf numFmtId="165" fontId="16" fillId="22" borderId="6" xfId="34" applyNumberFormat="1" applyFont="1" applyFill="1" applyBorder="1" applyAlignment="1">
      <alignment horizontal="center" vertical="center" wrapText="1"/>
    </xf>
    <xf numFmtId="14" fontId="1" fillId="23" borderId="6" xfId="0" applyNumberFormat="1" applyFont="1" applyFill="1" applyBorder="1" applyAlignment="1">
      <alignment horizontal="right" vertical="top"/>
    </xf>
    <xf numFmtId="166" fontId="1" fillId="23" borderId="6" xfId="0" applyNumberFormat="1" applyFont="1" applyFill="1" applyBorder="1" applyAlignment="1">
      <alignment horizontal="center" vertical="top"/>
    </xf>
    <xf numFmtId="1" fontId="1" fillId="23" borderId="6" xfId="38" applyNumberFormat="1" applyFont="1" applyFill="1" applyBorder="1" applyAlignment="1" applyProtection="1">
      <alignment horizontal="justify" vertical="top" wrapText="1"/>
    </xf>
    <xf numFmtId="0" fontId="20" fillId="23" borderId="6" xfId="0" applyFont="1" applyFill="1" applyBorder="1" applyAlignment="1">
      <alignment horizontal="left" vertical="top" wrapText="1"/>
    </xf>
    <xf numFmtId="0" fontId="1" fillId="23" borderId="6" xfId="0" applyFont="1" applyFill="1" applyBorder="1" applyAlignment="1">
      <alignment horizontal="justify" vertical="top" wrapText="1"/>
    </xf>
    <xf numFmtId="0" fontId="1" fillId="23" borderId="6" xfId="34" applyFont="1" applyFill="1" applyBorder="1" applyAlignment="1">
      <alignment horizontal="justify" vertical="top" wrapText="1"/>
    </xf>
    <xf numFmtId="0" fontId="1" fillId="23" borderId="12" xfId="34" applyFont="1" applyFill="1" applyBorder="1" applyAlignment="1">
      <alignment horizontal="justify" vertical="top" wrapText="1"/>
    </xf>
    <xf numFmtId="49" fontId="18" fillId="22" borderId="6" xfId="34" applyNumberFormat="1" applyFont="1" applyFill="1" applyBorder="1" applyAlignment="1">
      <alignment horizontal="center" vertical="center" wrapText="1"/>
    </xf>
    <xf numFmtId="0" fontId="0" fillId="0" borderId="0" xfId="0" applyAlignment="1">
      <alignment horizontal="center"/>
    </xf>
    <xf numFmtId="0" fontId="1" fillId="23" borderId="12" xfId="34" applyFont="1" applyFill="1" applyBorder="1" applyAlignment="1">
      <alignment vertical="top" wrapText="1"/>
    </xf>
    <xf numFmtId="0" fontId="1" fillId="23" borderId="6" xfId="34" applyFont="1" applyFill="1" applyBorder="1" applyAlignment="1">
      <alignment horizontal="left" vertical="top" wrapText="1"/>
    </xf>
    <xf numFmtId="14" fontId="1" fillId="23" borderId="6" xfId="0" applyNumberFormat="1" applyFont="1" applyFill="1" applyBorder="1" applyAlignment="1">
      <alignment horizontal="left" vertical="top" wrapText="1"/>
    </xf>
    <xf numFmtId="49" fontId="1" fillId="23" borderId="6" xfId="33" applyNumberFormat="1" applyFont="1" applyFill="1" applyBorder="1" applyAlignment="1">
      <alignment horizontal="justify" vertical="top"/>
    </xf>
    <xf numFmtId="0" fontId="1" fillId="23" borderId="6" xfId="0" applyFont="1" applyFill="1" applyBorder="1" applyAlignment="1">
      <alignment horizontal="center" vertical="top"/>
    </xf>
    <xf numFmtId="0" fontId="19" fillId="23" borderId="0" xfId="0" applyFont="1" applyFill="1"/>
    <xf numFmtId="0" fontId="15" fillId="23" borderId="6" xfId="34" applyFont="1" applyFill="1" applyBorder="1" applyAlignment="1">
      <alignment horizontal="justify" vertical="top"/>
    </xf>
    <xf numFmtId="166" fontId="1" fillId="23" borderId="6" xfId="34" applyNumberFormat="1" applyFont="1" applyFill="1" applyBorder="1" applyAlignment="1">
      <alignment vertical="top" wrapText="1"/>
    </xf>
    <xf numFmtId="1" fontId="1" fillId="23" borderId="6" xfId="0" applyNumberFormat="1" applyFont="1" applyFill="1" applyBorder="1" applyAlignment="1">
      <alignment horizontal="center" vertical="top" wrapText="1"/>
    </xf>
    <xf numFmtId="49" fontId="1" fillId="23" borderId="6" xfId="34" applyNumberFormat="1" applyFont="1" applyFill="1" applyBorder="1" applyAlignment="1">
      <alignment horizontal="center" vertical="top" wrapText="1"/>
    </xf>
    <xf numFmtId="49" fontId="1" fillId="23" borderId="6" xfId="34" applyNumberFormat="1" applyFont="1" applyFill="1" applyBorder="1" applyAlignment="1">
      <alignment horizontal="justify" vertical="top" wrapText="1"/>
    </xf>
    <xf numFmtId="49" fontId="1" fillId="23" borderId="6" xfId="34" applyNumberFormat="1" applyFont="1" applyFill="1" applyBorder="1" applyAlignment="1">
      <alignment horizontal="left" vertical="top" wrapText="1"/>
    </xf>
    <xf numFmtId="0" fontId="1" fillId="23" borderId="6" xfId="0" applyNumberFormat="1" applyFont="1" applyFill="1" applyBorder="1" applyAlignment="1" applyProtection="1">
      <alignment horizontal="justify" vertical="top" wrapText="1"/>
    </xf>
    <xf numFmtId="167" fontId="1" fillId="23" borderId="6" xfId="30" applyNumberFormat="1" applyFont="1" applyFill="1" applyBorder="1" applyAlignment="1">
      <alignment horizontal="right" vertical="top"/>
    </xf>
    <xf numFmtId="14" fontId="1" fillId="23" borderId="6" xfId="0" applyNumberFormat="1" applyFont="1" applyFill="1" applyBorder="1" applyAlignment="1">
      <alignment horizontal="right" vertical="top" wrapText="1"/>
    </xf>
    <xf numFmtId="0" fontId="15" fillId="23" borderId="6" xfId="34" applyFont="1" applyFill="1" applyBorder="1" applyAlignment="1">
      <alignment horizontal="center" vertical="top"/>
    </xf>
    <xf numFmtId="169" fontId="1" fillId="23" borderId="6" xfId="33" applyNumberFormat="1" applyFont="1" applyFill="1" applyBorder="1" applyAlignment="1" applyProtection="1">
      <alignment horizontal="center" vertical="top"/>
    </xf>
    <xf numFmtId="0" fontId="0" fillId="0" borderId="14" xfId="0" applyBorder="1"/>
    <xf numFmtId="0" fontId="0" fillId="0" borderId="15" xfId="0" applyBorder="1"/>
    <xf numFmtId="49" fontId="1" fillId="23" borderId="12" xfId="34" applyNumberFormat="1" applyFont="1" applyFill="1" applyBorder="1" applyAlignment="1">
      <alignment horizontal="justify" vertical="top" wrapText="1"/>
    </xf>
    <xf numFmtId="49" fontId="1" fillId="23" borderId="13" xfId="34" applyNumberFormat="1" applyFont="1" applyFill="1" applyBorder="1" applyAlignment="1">
      <alignment horizontal="left" vertical="top" wrapText="1"/>
    </xf>
    <xf numFmtId="169" fontId="1" fillId="23" borderId="6" xfId="33" applyNumberFormat="1" applyFont="1" applyFill="1" applyBorder="1" applyAlignment="1" applyProtection="1">
      <alignment horizontal="left" vertical="top"/>
    </xf>
    <xf numFmtId="0" fontId="1" fillId="23" borderId="6" xfId="39" applyFont="1" applyFill="1" applyBorder="1" applyAlignment="1">
      <alignment vertical="top" wrapText="1"/>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6" xfId="0" applyBorder="1"/>
    <xf numFmtId="14" fontId="1" fillId="23" borderId="6" xfId="34" applyNumberFormat="1" applyFont="1" applyFill="1" applyBorder="1" applyAlignment="1">
      <alignment horizontal="right" vertical="top" wrapText="1"/>
    </xf>
    <xf numFmtId="165" fontId="0" fillId="0" borderId="0" xfId="0" applyNumberFormat="1" applyAlignment="1">
      <alignment horizontal="right"/>
    </xf>
    <xf numFmtId="0" fontId="0" fillId="0" borderId="0" xfId="0" applyAlignment="1">
      <alignment horizontal="right"/>
    </xf>
    <xf numFmtId="0" fontId="16" fillId="25" borderId="6" xfId="34" applyNumberFormat="1" applyFont="1" applyFill="1" applyBorder="1" applyAlignment="1">
      <alignment horizontal="center" vertical="center" wrapText="1"/>
    </xf>
    <xf numFmtId="0" fontId="14" fillId="25" borderId="6" xfId="34" applyNumberFormat="1" applyFont="1" applyFill="1" applyBorder="1" applyAlignment="1">
      <alignment horizontal="center" vertical="center" wrapText="1"/>
    </xf>
    <xf numFmtId="0" fontId="14" fillId="25" borderId="12" xfId="34" applyNumberFormat="1" applyFont="1" applyFill="1" applyBorder="1" applyAlignment="1">
      <alignment horizontal="center" vertical="center" wrapText="1"/>
    </xf>
    <xf numFmtId="0" fontId="19" fillId="23" borderId="6" xfId="0" applyFont="1" applyFill="1" applyBorder="1"/>
    <xf numFmtId="165" fontId="16" fillId="24" borderId="6" xfId="34" applyNumberFormat="1" applyFont="1" applyFill="1" applyBorder="1" applyAlignment="1">
      <alignment horizontal="center" vertical="center" wrapText="1"/>
    </xf>
    <xf numFmtId="167" fontId="16" fillId="26" borderId="6" xfId="30" applyNumberFormat="1" applyFont="1" applyFill="1" applyBorder="1" applyAlignment="1">
      <alignment horizontal="center" vertical="center" wrapText="1"/>
    </xf>
    <xf numFmtId="49" fontId="16" fillId="27" borderId="6" xfId="34" applyNumberFormat="1" applyFont="1" applyFill="1" applyBorder="1" applyAlignment="1">
      <alignment horizontal="center" vertical="center" wrapText="1"/>
    </xf>
    <xf numFmtId="49" fontId="16" fillId="24" borderId="6" xfId="34" applyNumberFormat="1" applyFont="1" applyFill="1" applyBorder="1" applyAlignment="1">
      <alignment horizontal="center" vertical="center" wrapText="1"/>
    </xf>
    <xf numFmtId="0" fontId="0" fillId="24" borderId="0" xfId="0" applyFill="1" applyAlignment="1">
      <alignment horizontal="center"/>
    </xf>
    <xf numFmtId="0" fontId="0" fillId="24" borderId="0" xfId="0" applyFill="1" applyAlignment="1">
      <alignment horizontal="justify"/>
    </xf>
    <xf numFmtId="165" fontId="0" fillId="24" borderId="0" xfId="0" applyNumberFormat="1" applyFill="1" applyAlignment="1">
      <alignment horizontal="right"/>
    </xf>
    <xf numFmtId="0" fontId="14" fillId="23" borderId="6" xfId="34" applyFont="1" applyFill="1" applyBorder="1" applyAlignment="1">
      <alignment horizontal="justify" vertical="top" wrapText="1"/>
    </xf>
    <xf numFmtId="166" fontId="14" fillId="23" borderId="6" xfId="34" applyNumberFormat="1" applyFont="1" applyFill="1" applyBorder="1" applyAlignment="1">
      <alignment horizontal="right" vertical="top" wrapText="1"/>
    </xf>
    <xf numFmtId="0" fontId="0" fillId="23" borderId="0" xfId="0" applyFill="1" applyAlignment="1">
      <alignment horizontal="center"/>
    </xf>
    <xf numFmtId="0" fontId="0" fillId="23" borderId="0" xfId="0" applyFill="1" applyAlignment="1">
      <alignment horizontal="justify"/>
    </xf>
    <xf numFmtId="0" fontId="0" fillId="23" borderId="0" xfId="0" applyFill="1" applyAlignment="1">
      <alignment horizontal="justify" vertical="center" wrapText="1"/>
    </xf>
    <xf numFmtId="0" fontId="2" fillId="0" borderId="0" xfId="34" applyAlignment="1">
      <alignment horizontal="justify" vertical="center"/>
    </xf>
    <xf numFmtId="0" fontId="1" fillId="23" borderId="6" xfId="0" applyFont="1" applyFill="1" applyBorder="1" applyAlignment="1">
      <alignment horizontal="right" vertical="top"/>
    </xf>
    <xf numFmtId="0" fontId="0" fillId="23" borderId="6" xfId="0" applyFill="1" applyBorder="1" applyAlignment="1">
      <alignment vertical="top" wrapText="1"/>
    </xf>
    <xf numFmtId="170" fontId="1" fillId="23" borderId="6" xfId="0" applyNumberFormat="1" applyFont="1" applyFill="1" applyBorder="1" applyAlignment="1" applyProtection="1">
      <alignment horizontal="center" vertical="top" wrapText="1"/>
    </xf>
    <xf numFmtId="14" fontId="1" fillId="23" borderId="6" xfId="0" applyNumberFormat="1" applyFont="1" applyFill="1" applyBorder="1" applyAlignment="1">
      <alignment horizontal="center" vertical="top" wrapText="1"/>
    </xf>
    <xf numFmtId="170" fontId="1" fillId="23" borderId="6" xfId="0" applyNumberFormat="1" applyFont="1" applyFill="1" applyBorder="1" applyAlignment="1">
      <alignment horizontal="center" vertical="top" wrapText="1"/>
    </xf>
    <xf numFmtId="0" fontId="1" fillId="23" borderId="0" xfId="0" applyFont="1" applyFill="1" applyAlignment="1">
      <alignment vertical="top" wrapText="1"/>
    </xf>
    <xf numFmtId="165" fontId="16" fillId="29" borderId="6" xfId="34" applyNumberFormat="1" applyFont="1" applyFill="1" applyBorder="1" applyAlignment="1">
      <alignment horizontal="center" vertical="center" wrapText="1"/>
    </xf>
    <xf numFmtId="170" fontId="1" fillId="23" borderId="6" xfId="0" applyNumberFormat="1" applyFont="1" applyFill="1" applyBorder="1" applyAlignment="1" applyProtection="1">
      <alignment horizontal="right" vertical="top" wrapText="1"/>
    </xf>
    <xf numFmtId="1" fontId="28" fillId="23" borderId="6" xfId="0" applyNumberFormat="1" applyFont="1" applyFill="1" applyBorder="1" applyAlignment="1">
      <alignment horizontal="center" vertical="top" wrapText="1"/>
    </xf>
    <xf numFmtId="0" fontId="1" fillId="23" borderId="6" xfId="0" applyFont="1" applyFill="1" applyBorder="1" applyAlignment="1">
      <alignment horizontal="left" vertical="top" wrapText="1"/>
    </xf>
    <xf numFmtId="0" fontId="15" fillId="23" borderId="6" xfId="34" applyFont="1" applyFill="1" applyBorder="1" applyAlignment="1">
      <alignment horizontal="left" vertical="top" wrapText="1"/>
    </xf>
    <xf numFmtId="0" fontId="1" fillId="23" borderId="6" xfId="34" applyFont="1" applyFill="1" applyBorder="1" applyAlignment="1">
      <alignment horizontal="center" vertical="top"/>
    </xf>
    <xf numFmtId="0" fontId="15" fillId="23" borderId="12" xfId="34" applyFont="1" applyFill="1" applyBorder="1" applyAlignment="1">
      <alignment horizontal="center" vertical="top" wrapText="1"/>
    </xf>
    <xf numFmtId="166" fontId="1" fillId="23" borderId="6" xfId="34" applyNumberFormat="1" applyFont="1" applyFill="1" applyBorder="1" applyAlignment="1">
      <alignment horizontal="right" vertical="top" wrapText="1"/>
    </xf>
    <xf numFmtId="1" fontId="1" fillId="23" borderId="6" xfId="34" applyNumberFormat="1" applyFont="1" applyFill="1" applyBorder="1" applyAlignment="1">
      <alignment horizontal="center" vertical="top" wrapText="1"/>
    </xf>
    <xf numFmtId="0" fontId="15" fillId="23" borderId="6" xfId="34" applyFont="1" applyFill="1" applyBorder="1" applyAlignment="1">
      <alignment vertical="top" wrapText="1"/>
    </xf>
    <xf numFmtId="0" fontId="15" fillId="23" borderId="12" xfId="34" applyFont="1" applyFill="1" applyBorder="1" applyAlignment="1">
      <alignment horizontal="justify" vertical="top" wrapText="1"/>
    </xf>
    <xf numFmtId="0" fontId="2" fillId="23" borderId="6" xfId="34" applyFill="1" applyBorder="1" applyAlignment="1">
      <alignment horizontal="justify" vertical="top"/>
    </xf>
    <xf numFmtId="0" fontId="15" fillId="23" borderId="6" xfId="34" applyFont="1" applyFill="1" applyBorder="1" applyAlignment="1">
      <alignment horizontal="justify" vertical="top" wrapText="1"/>
    </xf>
    <xf numFmtId="0" fontId="15" fillId="23" borderId="6" xfId="34" applyFont="1" applyFill="1" applyBorder="1" applyAlignment="1">
      <alignment horizontal="center" vertical="top" wrapText="1"/>
    </xf>
    <xf numFmtId="167" fontId="1" fillId="23" borderId="6" xfId="30" applyNumberFormat="1" applyFont="1" applyFill="1" applyBorder="1" applyAlignment="1">
      <alignment horizontal="right" vertical="top" wrapText="1"/>
    </xf>
    <xf numFmtId="14" fontId="1" fillId="23" borderId="6" xfId="0" applyNumberFormat="1" applyFont="1" applyFill="1" applyBorder="1" applyAlignment="1">
      <alignment vertical="top" wrapText="1"/>
    </xf>
    <xf numFmtId="0" fontId="1" fillId="23" borderId="6" xfId="34" applyFont="1" applyFill="1" applyBorder="1" applyAlignment="1">
      <alignment vertical="top" wrapText="1"/>
    </xf>
    <xf numFmtId="49" fontId="1" fillId="23" borderId="6" xfId="33" applyNumberFormat="1" applyFont="1" applyFill="1" applyBorder="1" applyAlignment="1">
      <alignment horizontal="justify" vertical="top" wrapText="1"/>
    </xf>
    <xf numFmtId="49" fontId="1" fillId="23" borderId="6" xfId="33" applyNumberFormat="1" applyFont="1" applyFill="1" applyBorder="1" applyAlignment="1">
      <alignment horizontal="center" vertical="top" wrapText="1"/>
    </xf>
    <xf numFmtId="0" fontId="1" fillId="23" borderId="6" xfId="0" applyFont="1" applyFill="1" applyBorder="1" applyAlignment="1">
      <alignment horizontal="center" vertical="top" wrapText="1"/>
    </xf>
    <xf numFmtId="3" fontId="1" fillId="23" borderId="6" xfId="0" applyNumberFormat="1" applyFont="1" applyFill="1" applyBorder="1" applyAlignment="1">
      <alignment horizontal="right" vertical="top"/>
    </xf>
    <xf numFmtId="0" fontId="1" fillId="23" borderId="12" xfId="0" applyFont="1" applyFill="1" applyBorder="1" applyAlignment="1" applyProtection="1">
      <alignment horizontal="justify" vertical="top"/>
      <protection locked="0"/>
    </xf>
    <xf numFmtId="166" fontId="1" fillId="23" borderId="6" xfId="0" applyNumberFormat="1" applyFont="1" applyFill="1" applyBorder="1" applyAlignment="1">
      <alignment horizontal="center" vertical="top" wrapText="1"/>
    </xf>
    <xf numFmtId="5" fontId="1" fillId="23" borderId="6" xfId="30" applyNumberFormat="1" applyFont="1" applyFill="1" applyBorder="1" applyAlignment="1">
      <alignment horizontal="justify" vertical="top" wrapText="1"/>
    </xf>
    <xf numFmtId="14" fontId="1" fillId="23" borderId="12" xfId="0" applyNumberFormat="1" applyFont="1" applyFill="1" applyBorder="1" applyAlignment="1">
      <alignment horizontal="justify" vertical="top" wrapText="1"/>
    </xf>
    <xf numFmtId="14" fontId="1" fillId="23" borderId="6" xfId="34" applyNumberFormat="1" applyFont="1" applyFill="1" applyBorder="1" applyAlignment="1">
      <alignment vertical="top" wrapText="1"/>
    </xf>
    <xf numFmtId="0" fontId="1" fillId="23" borderId="6" xfId="0" applyFont="1" applyFill="1" applyBorder="1" applyAlignment="1">
      <alignment horizontal="justify" vertical="top"/>
    </xf>
    <xf numFmtId="0" fontId="1" fillId="23" borderId="6" xfId="0" applyFont="1" applyFill="1" applyBorder="1" applyAlignment="1">
      <alignment vertical="top"/>
    </xf>
    <xf numFmtId="167" fontId="1" fillId="23" borderId="6" xfId="30" applyNumberFormat="1" applyFont="1" applyFill="1" applyBorder="1" applyAlignment="1">
      <alignment vertical="top"/>
    </xf>
    <xf numFmtId="14" fontId="0" fillId="23" borderId="6" xfId="0" applyNumberFormat="1" applyFill="1" applyBorder="1" applyAlignment="1">
      <alignment vertical="top"/>
    </xf>
    <xf numFmtId="0" fontId="1" fillId="23" borderId="6" xfId="0" applyFont="1" applyFill="1" applyBorder="1" applyAlignment="1">
      <alignment vertical="top" wrapText="1"/>
    </xf>
    <xf numFmtId="166" fontId="1" fillId="23" borderId="6" xfId="34" applyNumberFormat="1" applyFont="1" applyFill="1" applyBorder="1" applyAlignment="1">
      <alignment horizontal="center" vertical="top" wrapText="1"/>
    </xf>
    <xf numFmtId="0" fontId="1" fillId="23" borderId="6" xfId="34" applyFont="1" applyFill="1" applyBorder="1" applyAlignment="1">
      <alignment horizontal="center" vertical="top" wrapText="1"/>
    </xf>
    <xf numFmtId="0" fontId="1" fillId="23" borderId="12" xfId="0" applyFont="1" applyFill="1" applyBorder="1" applyAlignment="1">
      <alignment horizontal="justify" vertical="top" wrapText="1"/>
    </xf>
    <xf numFmtId="0" fontId="25" fillId="23" borderId="0" xfId="39" applyFont="1" applyFill="1" applyAlignment="1">
      <alignment horizontal="justify" vertical="top"/>
    </xf>
    <xf numFmtId="168" fontId="1" fillId="23" borderId="6" xfId="0" applyNumberFormat="1" applyFont="1" applyFill="1" applyBorder="1" applyAlignment="1">
      <alignment horizontal="right" vertical="top"/>
    </xf>
    <xf numFmtId="0" fontId="1" fillId="23" borderId="6" xfId="0" applyNumberFormat="1" applyFont="1" applyFill="1" applyBorder="1" applyAlignment="1">
      <alignment horizontal="center" vertical="top"/>
    </xf>
    <xf numFmtId="3" fontId="1" fillId="23" borderId="6" xfId="34" applyNumberFormat="1" applyFont="1" applyFill="1" applyBorder="1" applyAlignment="1">
      <alignment horizontal="justify" vertical="top" wrapText="1"/>
    </xf>
    <xf numFmtId="3" fontId="1" fillId="23" borderId="12" xfId="34" applyNumberFormat="1" applyFont="1" applyFill="1" applyBorder="1" applyAlignment="1">
      <alignment horizontal="justify" vertical="top" wrapText="1"/>
    </xf>
    <xf numFmtId="0" fontId="2" fillId="23" borderId="6" xfId="34" applyFont="1" applyFill="1" applyBorder="1" applyAlignment="1">
      <alignment vertical="top"/>
    </xf>
    <xf numFmtId="0" fontId="2" fillId="23" borderId="0" xfId="34" applyFont="1" applyFill="1" applyAlignment="1">
      <alignment vertical="top"/>
    </xf>
    <xf numFmtId="0" fontId="1" fillId="23" borderId="0" xfId="0" applyFont="1" applyFill="1" applyAlignment="1">
      <alignment vertical="top"/>
    </xf>
    <xf numFmtId="0" fontId="1" fillId="23" borderId="6" xfId="0" applyNumberFormat="1" applyFont="1" applyFill="1" applyBorder="1" applyAlignment="1">
      <alignment horizontal="center" vertical="top" wrapText="1"/>
    </xf>
    <xf numFmtId="165" fontId="1" fillId="23" borderId="12" xfId="34" applyNumberFormat="1" applyFont="1" applyFill="1" applyBorder="1" applyAlignment="1">
      <alignment horizontal="justify" vertical="top" wrapText="1"/>
    </xf>
    <xf numFmtId="0" fontId="2" fillId="23" borderId="6" xfId="34" applyFont="1" applyFill="1" applyBorder="1" applyAlignment="1">
      <alignment horizontal="justify" vertical="top"/>
    </xf>
    <xf numFmtId="5" fontId="1" fillId="23" borderId="6" xfId="30" applyNumberFormat="1" applyFont="1" applyFill="1" applyBorder="1" applyAlignment="1">
      <alignment horizontal="left" vertical="top" wrapText="1"/>
    </xf>
    <xf numFmtId="168" fontId="1" fillId="23" borderId="6" xfId="0" applyNumberFormat="1" applyFont="1" applyFill="1" applyBorder="1" applyAlignment="1">
      <alignment horizontal="right" vertical="top" wrapText="1"/>
    </xf>
    <xf numFmtId="49" fontId="1" fillId="23" borderId="6" xfId="34" applyNumberFormat="1" applyFont="1" applyFill="1" applyBorder="1" applyAlignment="1">
      <alignment horizontal="right" vertical="top" wrapText="1"/>
    </xf>
    <xf numFmtId="0" fontId="1" fillId="23" borderId="6" xfId="34" applyFont="1" applyFill="1" applyBorder="1" applyAlignment="1">
      <alignment horizontal="right" vertical="top" wrapText="1"/>
    </xf>
    <xf numFmtId="0" fontId="0" fillId="23" borderId="6" xfId="0" applyFill="1" applyBorder="1" applyAlignment="1">
      <alignment horizontal="center" vertical="top"/>
    </xf>
    <xf numFmtId="166" fontId="0" fillId="23" borderId="6" xfId="0" applyNumberFormat="1" applyFill="1" applyBorder="1" applyAlignment="1">
      <alignment vertical="top"/>
    </xf>
    <xf numFmtId="0" fontId="0" fillId="23" borderId="6" xfId="0" applyNumberFormat="1" applyFill="1" applyBorder="1" applyAlignment="1">
      <alignment horizontal="center" vertical="top"/>
    </xf>
    <xf numFmtId="0" fontId="1" fillId="23" borderId="6" xfId="0" applyNumberFormat="1" applyFont="1" applyFill="1" applyBorder="1" applyAlignment="1">
      <alignment vertical="top" wrapText="1"/>
    </xf>
    <xf numFmtId="0" fontId="0" fillId="23" borderId="6" xfId="0" applyFill="1" applyBorder="1" applyAlignment="1">
      <alignment vertical="top"/>
    </xf>
    <xf numFmtId="0" fontId="1" fillId="23" borderId="6" xfId="0" applyFont="1" applyFill="1" applyBorder="1" applyAlignment="1">
      <alignment horizontal="right" vertical="top" wrapText="1"/>
    </xf>
    <xf numFmtId="167" fontId="1" fillId="23" borderId="6" xfId="38" applyNumberFormat="1" applyFont="1" applyFill="1" applyBorder="1" applyAlignment="1" applyProtection="1">
      <alignment horizontal="center" vertical="top" wrapText="1"/>
    </xf>
    <xf numFmtId="0" fontId="2" fillId="23" borderId="6" xfId="34" applyFill="1" applyBorder="1" applyAlignment="1">
      <alignment vertical="top"/>
    </xf>
    <xf numFmtId="14" fontId="1" fillId="23" borderId="6" xfId="0" applyNumberFormat="1" applyFont="1" applyFill="1" applyBorder="1" applyAlignment="1">
      <alignment vertical="top"/>
    </xf>
    <xf numFmtId="0" fontId="27" fillId="23" borderId="6" xfId="0" applyFont="1" applyFill="1" applyBorder="1" applyAlignment="1">
      <alignment horizontal="justify" vertical="top"/>
    </xf>
    <xf numFmtId="0" fontId="1" fillId="23" borderId="13" xfId="0" applyFont="1" applyFill="1" applyBorder="1" applyAlignment="1">
      <alignment horizontal="center" vertical="top" wrapText="1"/>
    </xf>
    <xf numFmtId="168" fontId="1" fillId="23" borderId="6" xfId="34" applyNumberFormat="1" applyFont="1" applyFill="1" applyBorder="1" applyAlignment="1">
      <alignment horizontal="right" vertical="top" wrapText="1"/>
    </xf>
    <xf numFmtId="0" fontId="15" fillId="23" borderId="13" xfId="34" applyFont="1" applyFill="1" applyBorder="1" applyAlignment="1">
      <alignment horizontal="left" vertical="top" wrapText="1"/>
    </xf>
    <xf numFmtId="0" fontId="15" fillId="23" borderId="6" xfId="0" applyFont="1" applyFill="1" applyBorder="1" applyAlignment="1">
      <alignment horizontal="left" vertical="top" wrapText="1"/>
    </xf>
    <xf numFmtId="169" fontId="1" fillId="23" borderId="6" xfId="33" applyNumberFormat="1" applyFont="1" applyFill="1" applyBorder="1" applyAlignment="1" applyProtection="1">
      <alignment horizontal="right" vertical="top"/>
    </xf>
    <xf numFmtId="0" fontId="1" fillId="23" borderId="13" xfId="34" applyFont="1" applyFill="1" applyBorder="1" applyAlignment="1">
      <alignment horizontal="left" vertical="top" wrapText="1"/>
    </xf>
    <xf numFmtId="3" fontId="1" fillId="23" borderId="6" xfId="34" applyNumberFormat="1" applyFont="1" applyFill="1" applyBorder="1" applyAlignment="1">
      <alignment vertical="top" wrapText="1"/>
    </xf>
    <xf numFmtId="167" fontId="1" fillId="23" borderId="6" xfId="30" applyNumberFormat="1" applyFont="1" applyFill="1" applyBorder="1" applyAlignment="1">
      <alignment horizontal="justify" vertical="top" wrapText="1"/>
    </xf>
    <xf numFmtId="0" fontId="25" fillId="23" borderId="6" xfId="34" applyFont="1" applyFill="1" applyBorder="1" applyAlignment="1">
      <alignment horizontal="justify" vertical="top"/>
    </xf>
    <xf numFmtId="0" fontId="25" fillId="23" borderId="6" xfId="0" applyFont="1" applyFill="1" applyBorder="1" applyAlignment="1">
      <alignment horizontal="justify" vertical="top"/>
    </xf>
    <xf numFmtId="14" fontId="1" fillId="23" borderId="12" xfId="0" applyNumberFormat="1" applyFont="1" applyFill="1" applyBorder="1" applyAlignment="1">
      <alignment horizontal="left" vertical="top" wrapText="1"/>
    </xf>
    <xf numFmtId="5" fontId="1" fillId="23" borderId="12" xfId="30" applyNumberFormat="1" applyFont="1" applyFill="1" applyBorder="1" applyAlignment="1">
      <alignment horizontal="left" vertical="top" wrapText="1"/>
    </xf>
    <xf numFmtId="0" fontId="27" fillId="23" borderId="6" xfId="0" applyFont="1" applyFill="1" applyBorder="1" applyAlignment="1">
      <alignment horizontal="justify" vertical="top" wrapText="1"/>
    </xf>
    <xf numFmtId="14" fontId="1" fillId="23" borderId="13" xfId="0" applyNumberFormat="1" applyFont="1" applyFill="1" applyBorder="1" applyAlignment="1">
      <alignment horizontal="left" vertical="top" wrapText="1"/>
    </xf>
    <xf numFmtId="0" fontId="29" fillId="23" borderId="0" xfId="0" applyFont="1" applyFill="1" applyAlignment="1">
      <alignment horizontal="justify" vertical="top"/>
    </xf>
    <xf numFmtId="0" fontId="2" fillId="23" borderId="0" xfId="34" applyFill="1" applyAlignment="1">
      <alignment vertical="top"/>
    </xf>
    <xf numFmtId="0" fontId="0" fillId="23" borderId="0" xfId="0" applyFill="1" applyAlignment="1">
      <alignment vertical="top"/>
    </xf>
    <xf numFmtId="0" fontId="25" fillId="23" borderId="6" xfId="34" applyFont="1" applyFill="1" applyBorder="1" applyAlignment="1">
      <alignment vertical="top"/>
    </xf>
    <xf numFmtId="0" fontId="25" fillId="23" borderId="0" xfId="34" applyFont="1" applyFill="1" applyAlignment="1">
      <alignment vertical="top"/>
    </xf>
    <xf numFmtId="0" fontId="2" fillId="23" borderId="0" xfId="34" applyFill="1" applyAlignment="1">
      <alignment horizontal="justify" vertical="top"/>
    </xf>
    <xf numFmtId="0" fontId="19" fillId="23" borderId="6" xfId="0" applyFont="1" applyFill="1" applyBorder="1" applyAlignment="1">
      <alignment vertical="top"/>
    </xf>
    <xf numFmtId="0" fontId="19" fillId="23" borderId="0" xfId="0" applyFont="1" applyFill="1" applyAlignment="1">
      <alignment vertical="top"/>
    </xf>
    <xf numFmtId="0" fontId="23" fillId="23" borderId="6" xfId="34" applyFont="1" applyFill="1" applyBorder="1" applyAlignment="1">
      <alignment vertical="top"/>
    </xf>
    <xf numFmtId="0" fontId="23" fillId="23" borderId="0" xfId="34" applyFont="1" applyFill="1" applyAlignment="1">
      <alignment vertical="top"/>
    </xf>
    <xf numFmtId="0" fontId="15" fillId="23" borderId="12" xfId="34" applyFont="1" applyFill="1" applyBorder="1" applyAlignment="1">
      <alignment horizontal="center" vertical="top"/>
    </xf>
    <xf numFmtId="0" fontId="1" fillId="23" borderId="0" xfId="0" applyFont="1" applyFill="1" applyAlignment="1">
      <alignment horizontal="justify" vertical="top"/>
    </xf>
    <xf numFmtId="0" fontId="31" fillId="23" borderId="0" xfId="0" applyFont="1" applyFill="1" applyAlignment="1">
      <alignment horizontal="justify" vertical="top"/>
    </xf>
    <xf numFmtId="167" fontId="30" fillId="23" borderId="6" xfId="30" applyNumberFormat="1" applyFont="1" applyFill="1" applyBorder="1" applyAlignment="1">
      <alignment horizontal="right" vertical="top" wrapText="1"/>
    </xf>
    <xf numFmtId="166" fontId="14" fillId="28" borderId="6" xfId="34" applyNumberFormat="1" applyFont="1" applyFill="1" applyBorder="1" applyAlignment="1">
      <alignment horizontal="center" vertical="top" wrapText="1"/>
    </xf>
    <xf numFmtId="166" fontId="14" fillId="28" borderId="6" xfId="34" applyNumberFormat="1" applyFont="1" applyFill="1" applyBorder="1" applyAlignment="1">
      <alignment horizontal="right" vertical="top"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5" xfId="0" applyFont="1" applyBorder="1" applyAlignment="1">
      <alignment horizontal="center" vertical="center" wrapText="1"/>
    </xf>
    <xf numFmtId="0" fontId="17" fillId="0" borderId="10" xfId="0" applyFont="1" applyBorder="1" applyAlignment="1">
      <alignment horizontal="left"/>
    </xf>
    <xf numFmtId="0" fontId="17" fillId="0" borderId="11" xfId="0" applyFont="1" applyBorder="1" applyAlignment="1">
      <alignment horizontal="left"/>
    </xf>
    <xf numFmtId="0" fontId="17" fillId="0" borderId="11" xfId="0" applyFont="1" applyBorder="1" applyAlignment="1">
      <alignment horizontal="center"/>
    </xf>
    <xf numFmtId="0" fontId="17" fillId="0" borderId="16" xfId="0" applyFont="1" applyBorder="1" applyAlignment="1">
      <alignment horizontal="left"/>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2 2" xfId="41"/>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2" name="Picture 17" descr="logo nuevo contraloria">
          <a:extLst>
            <a:ext uri="{FF2B5EF4-FFF2-40B4-BE49-F238E27FC236}">
              <a16:creationId xmlns:a16="http://schemas.microsoft.com/office/drawing/2014/main" xmlns=""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14093" cy="1167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381000</xdr:colOff>
      <xdr:row>15</xdr:row>
      <xdr:rowOff>500063</xdr:rowOff>
    </xdr:from>
    <xdr:to>
      <xdr:col>20</xdr:col>
      <xdr:colOff>723900</xdr:colOff>
      <xdr:row>15</xdr:row>
      <xdr:rowOff>997960</xdr:rowOff>
    </xdr:to>
    <xdr:sp macro="" textlink="">
      <xdr:nvSpPr>
        <xdr:cNvPr id="14" name="PowerPlusWaterMarkObject"/>
        <xdr:cNvSpPr>
          <a:spLocks noChangeArrowheads="1" noChangeShapeType="1" noTextEdit="1"/>
        </xdr:cNvSpPr>
      </xdr:nvSpPr>
      <xdr:spPr bwMode="auto">
        <a:xfrm>
          <a:off x="25288875" y="16311563"/>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381000</xdr:colOff>
      <xdr:row>23</xdr:row>
      <xdr:rowOff>1643063</xdr:rowOff>
    </xdr:from>
    <xdr:to>
      <xdr:col>20</xdr:col>
      <xdr:colOff>723900</xdr:colOff>
      <xdr:row>23</xdr:row>
      <xdr:rowOff>2140960</xdr:rowOff>
    </xdr:to>
    <xdr:sp macro="" textlink="">
      <xdr:nvSpPr>
        <xdr:cNvPr id="15" name="PowerPlusWaterMarkObject"/>
        <xdr:cNvSpPr>
          <a:spLocks noChangeArrowheads="1" noChangeShapeType="1" noTextEdit="1"/>
        </xdr:cNvSpPr>
      </xdr:nvSpPr>
      <xdr:spPr bwMode="auto">
        <a:xfrm>
          <a:off x="25288875" y="29551313"/>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381000</xdr:colOff>
      <xdr:row>30</xdr:row>
      <xdr:rowOff>523875</xdr:rowOff>
    </xdr:from>
    <xdr:to>
      <xdr:col>20</xdr:col>
      <xdr:colOff>723900</xdr:colOff>
      <xdr:row>30</xdr:row>
      <xdr:rowOff>1021772</xdr:rowOff>
    </xdr:to>
    <xdr:sp macro="" textlink="">
      <xdr:nvSpPr>
        <xdr:cNvPr id="16" name="PowerPlusWaterMarkObject"/>
        <xdr:cNvSpPr>
          <a:spLocks noChangeArrowheads="1" noChangeShapeType="1" noTextEdit="1"/>
        </xdr:cNvSpPr>
      </xdr:nvSpPr>
      <xdr:spPr bwMode="auto">
        <a:xfrm>
          <a:off x="25288875" y="43100625"/>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381000</xdr:colOff>
      <xdr:row>39</xdr:row>
      <xdr:rowOff>190500</xdr:rowOff>
    </xdr:from>
    <xdr:to>
      <xdr:col>20</xdr:col>
      <xdr:colOff>723900</xdr:colOff>
      <xdr:row>39</xdr:row>
      <xdr:rowOff>688397</xdr:rowOff>
    </xdr:to>
    <xdr:sp macro="" textlink="">
      <xdr:nvSpPr>
        <xdr:cNvPr id="17" name="PowerPlusWaterMarkObject"/>
        <xdr:cNvSpPr>
          <a:spLocks noChangeArrowheads="1" noChangeShapeType="1" noTextEdit="1"/>
        </xdr:cNvSpPr>
      </xdr:nvSpPr>
      <xdr:spPr bwMode="auto">
        <a:xfrm>
          <a:off x="25288875" y="58031063"/>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404812</xdr:colOff>
      <xdr:row>51</xdr:row>
      <xdr:rowOff>952500</xdr:rowOff>
    </xdr:from>
    <xdr:to>
      <xdr:col>20</xdr:col>
      <xdr:colOff>747712</xdr:colOff>
      <xdr:row>51</xdr:row>
      <xdr:rowOff>1450397</xdr:rowOff>
    </xdr:to>
    <xdr:sp macro="" textlink="">
      <xdr:nvSpPr>
        <xdr:cNvPr id="18" name="PowerPlusWaterMarkObject"/>
        <xdr:cNvSpPr>
          <a:spLocks noChangeArrowheads="1" noChangeShapeType="1" noTextEdit="1"/>
        </xdr:cNvSpPr>
      </xdr:nvSpPr>
      <xdr:spPr bwMode="auto">
        <a:xfrm>
          <a:off x="25312687" y="73628250"/>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357188</xdr:colOff>
      <xdr:row>60</xdr:row>
      <xdr:rowOff>738188</xdr:rowOff>
    </xdr:from>
    <xdr:to>
      <xdr:col>20</xdr:col>
      <xdr:colOff>700088</xdr:colOff>
      <xdr:row>60</xdr:row>
      <xdr:rowOff>1236085</xdr:rowOff>
    </xdr:to>
    <xdr:sp macro="" textlink="">
      <xdr:nvSpPr>
        <xdr:cNvPr id="19" name="PowerPlusWaterMarkObject"/>
        <xdr:cNvSpPr>
          <a:spLocks noChangeArrowheads="1" noChangeShapeType="1" noTextEdit="1"/>
        </xdr:cNvSpPr>
      </xdr:nvSpPr>
      <xdr:spPr bwMode="auto">
        <a:xfrm>
          <a:off x="25265063" y="87487126"/>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428625</xdr:colOff>
      <xdr:row>67</xdr:row>
      <xdr:rowOff>738188</xdr:rowOff>
    </xdr:from>
    <xdr:to>
      <xdr:col>20</xdr:col>
      <xdr:colOff>771525</xdr:colOff>
      <xdr:row>67</xdr:row>
      <xdr:rowOff>1236085</xdr:rowOff>
    </xdr:to>
    <xdr:sp macro="" textlink="">
      <xdr:nvSpPr>
        <xdr:cNvPr id="20" name="PowerPlusWaterMarkObject"/>
        <xdr:cNvSpPr>
          <a:spLocks noChangeArrowheads="1" noChangeShapeType="1" noTextEdit="1"/>
        </xdr:cNvSpPr>
      </xdr:nvSpPr>
      <xdr:spPr bwMode="auto">
        <a:xfrm>
          <a:off x="25336500" y="102346126"/>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452437</xdr:colOff>
      <xdr:row>78</xdr:row>
      <xdr:rowOff>238125</xdr:rowOff>
    </xdr:from>
    <xdr:to>
      <xdr:col>20</xdr:col>
      <xdr:colOff>795337</xdr:colOff>
      <xdr:row>78</xdr:row>
      <xdr:rowOff>736022</xdr:rowOff>
    </xdr:to>
    <xdr:sp macro="" textlink="">
      <xdr:nvSpPr>
        <xdr:cNvPr id="21" name="PowerPlusWaterMarkObject"/>
        <xdr:cNvSpPr>
          <a:spLocks noChangeArrowheads="1" noChangeShapeType="1" noTextEdit="1"/>
        </xdr:cNvSpPr>
      </xdr:nvSpPr>
      <xdr:spPr bwMode="auto">
        <a:xfrm>
          <a:off x="25360312" y="118038563"/>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428625</xdr:colOff>
      <xdr:row>86</xdr:row>
      <xdr:rowOff>214312</xdr:rowOff>
    </xdr:from>
    <xdr:to>
      <xdr:col>20</xdr:col>
      <xdr:colOff>771525</xdr:colOff>
      <xdr:row>86</xdr:row>
      <xdr:rowOff>712209</xdr:rowOff>
    </xdr:to>
    <xdr:sp macro="" textlink="">
      <xdr:nvSpPr>
        <xdr:cNvPr id="22" name="PowerPlusWaterMarkObject"/>
        <xdr:cNvSpPr>
          <a:spLocks noChangeArrowheads="1" noChangeShapeType="1" noTextEdit="1"/>
        </xdr:cNvSpPr>
      </xdr:nvSpPr>
      <xdr:spPr bwMode="auto">
        <a:xfrm>
          <a:off x="25336500" y="132969000"/>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428625</xdr:colOff>
      <xdr:row>96</xdr:row>
      <xdr:rowOff>1619250</xdr:rowOff>
    </xdr:from>
    <xdr:to>
      <xdr:col>20</xdr:col>
      <xdr:colOff>771525</xdr:colOff>
      <xdr:row>96</xdr:row>
      <xdr:rowOff>2117147</xdr:rowOff>
    </xdr:to>
    <xdr:sp macro="" textlink="">
      <xdr:nvSpPr>
        <xdr:cNvPr id="23" name="PowerPlusWaterMarkObject"/>
        <xdr:cNvSpPr>
          <a:spLocks noChangeArrowheads="1" noChangeShapeType="1" noTextEdit="1"/>
        </xdr:cNvSpPr>
      </xdr:nvSpPr>
      <xdr:spPr bwMode="auto">
        <a:xfrm>
          <a:off x="25336500" y="148780500"/>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261938</xdr:colOff>
      <xdr:row>104</xdr:row>
      <xdr:rowOff>142875</xdr:rowOff>
    </xdr:from>
    <xdr:to>
      <xdr:col>20</xdr:col>
      <xdr:colOff>604838</xdr:colOff>
      <xdr:row>104</xdr:row>
      <xdr:rowOff>640772</xdr:rowOff>
    </xdr:to>
    <xdr:sp macro="" textlink="">
      <xdr:nvSpPr>
        <xdr:cNvPr id="24" name="PowerPlusWaterMarkObject"/>
        <xdr:cNvSpPr>
          <a:spLocks noChangeArrowheads="1" noChangeShapeType="1" noTextEdit="1"/>
        </xdr:cNvSpPr>
      </xdr:nvSpPr>
      <xdr:spPr bwMode="auto">
        <a:xfrm>
          <a:off x="25169813" y="163901438"/>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twoCellAnchor>
    <xdr:from>
      <xdr:col>18</xdr:col>
      <xdr:colOff>261938</xdr:colOff>
      <xdr:row>107</xdr:row>
      <xdr:rowOff>1023937</xdr:rowOff>
    </xdr:from>
    <xdr:to>
      <xdr:col>20</xdr:col>
      <xdr:colOff>604838</xdr:colOff>
      <xdr:row>108</xdr:row>
      <xdr:rowOff>235959</xdr:rowOff>
    </xdr:to>
    <xdr:sp macro="" textlink="">
      <xdr:nvSpPr>
        <xdr:cNvPr id="25" name="PowerPlusWaterMarkObject"/>
        <xdr:cNvSpPr>
          <a:spLocks noChangeArrowheads="1" noChangeShapeType="1" noTextEdit="1"/>
        </xdr:cNvSpPr>
      </xdr:nvSpPr>
      <xdr:spPr bwMode="auto">
        <a:xfrm>
          <a:off x="25169813" y="167616187"/>
          <a:ext cx="3414713"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OBSOLETO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F110"/>
  <sheetViews>
    <sheetView showGridLines="0" tabSelected="1" view="pageBreakPreview" zoomScale="40" zoomScaleNormal="55" zoomScaleSheetLayoutView="40" workbookViewId="0">
      <pane xSplit="2" ySplit="6" topLeftCell="C7" activePane="bottomRight" state="frozen"/>
      <selection pane="topRight" activeCell="C1" sqref="C1"/>
      <selection pane="bottomLeft" activeCell="A7" sqref="A7"/>
      <selection pane="bottomRight" activeCell="S108" sqref="S108"/>
    </sheetView>
  </sheetViews>
  <sheetFormatPr baseColWidth="10" defaultColWidth="9.140625" defaultRowHeight="12.75" x14ac:dyDescent="0.2"/>
  <cols>
    <col min="1" max="1" width="6.42578125" style="16" customWidth="1"/>
    <col min="2" max="2" width="22.7109375" customWidth="1"/>
    <col min="3" max="3" width="18.5703125" style="16" customWidth="1"/>
    <col min="4" max="4" width="18.140625" customWidth="1"/>
    <col min="5" max="5" width="17.5703125" style="55" customWidth="1"/>
    <col min="6" max="6" width="17" style="56" customWidth="1"/>
    <col min="7" max="7" width="17.28515625" style="6" customWidth="1"/>
    <col min="8" max="8" width="18.140625" style="6" customWidth="1"/>
    <col min="9" max="9" width="19" style="57" customWidth="1"/>
    <col min="10" max="10" width="15.5703125" style="45" customWidth="1"/>
    <col min="11" max="11" width="22.140625" style="45" customWidth="1"/>
    <col min="12" max="12" width="19.7109375" style="46" customWidth="1"/>
    <col min="13" max="13" width="15.28515625" style="46" customWidth="1"/>
    <col min="14" max="14" width="12.5703125" style="16" customWidth="1"/>
    <col min="15" max="15" width="17.85546875" style="46" customWidth="1"/>
    <col min="16" max="16" width="34.42578125" bestFit="1" customWidth="1"/>
    <col min="17" max="17" width="31.28515625" customWidth="1"/>
    <col min="18" max="18" width="49.7109375" customWidth="1"/>
    <col min="19" max="19" width="25.28515625" customWidth="1"/>
    <col min="20" max="20" width="20.85546875" customWidth="1"/>
    <col min="21" max="21" width="17.5703125" customWidth="1"/>
    <col min="22" max="22" width="17" hidden="1" customWidth="1"/>
    <col min="23" max="23" width="18.85546875" hidden="1" customWidth="1"/>
    <col min="24" max="24" width="18.42578125" hidden="1" customWidth="1"/>
    <col min="25" max="257" width="11.42578125" customWidth="1"/>
  </cols>
  <sheetData>
    <row r="1" spans="1:240" ht="22.5" customHeight="1" x14ac:dyDescent="0.2">
      <c r="A1" s="40"/>
      <c r="B1" s="34"/>
      <c r="C1" s="159" t="s">
        <v>282</v>
      </c>
      <c r="D1" s="160"/>
      <c r="E1" s="160"/>
      <c r="F1" s="160"/>
      <c r="G1" s="160"/>
      <c r="H1" s="160"/>
      <c r="I1" s="160"/>
      <c r="J1" s="160"/>
      <c r="K1" s="160"/>
      <c r="L1" s="160"/>
      <c r="M1" s="160"/>
      <c r="N1" s="160"/>
      <c r="O1" s="160"/>
      <c r="P1" s="160"/>
      <c r="Q1" s="160"/>
      <c r="R1" s="161"/>
    </row>
    <row r="2" spans="1:240" ht="18" customHeight="1" x14ac:dyDescent="0.2">
      <c r="A2" s="41"/>
      <c r="B2" s="35"/>
      <c r="C2" s="162"/>
      <c r="D2" s="163"/>
      <c r="E2" s="163"/>
      <c r="F2" s="163"/>
      <c r="G2" s="163"/>
      <c r="H2" s="163"/>
      <c r="I2" s="163"/>
      <c r="J2" s="163"/>
      <c r="K2" s="163"/>
      <c r="L2" s="163"/>
      <c r="M2" s="163"/>
      <c r="N2" s="163"/>
      <c r="O2" s="163"/>
      <c r="P2" s="163"/>
      <c r="Q2" s="163"/>
      <c r="R2" s="164"/>
    </row>
    <row r="3" spans="1:240" ht="23.25" customHeight="1" x14ac:dyDescent="0.2">
      <c r="A3" s="41"/>
      <c r="B3" s="35"/>
      <c r="C3" s="162"/>
      <c r="D3" s="163"/>
      <c r="E3" s="163"/>
      <c r="F3" s="163"/>
      <c r="G3" s="163"/>
      <c r="H3" s="163"/>
      <c r="I3" s="163"/>
      <c r="J3" s="163"/>
      <c r="K3" s="163"/>
      <c r="L3" s="163"/>
      <c r="M3" s="163"/>
      <c r="N3" s="163"/>
      <c r="O3" s="163"/>
      <c r="P3" s="163"/>
      <c r="Q3" s="163"/>
      <c r="R3" s="164"/>
    </row>
    <row r="4" spans="1:240" ht="24.75" customHeight="1" x14ac:dyDescent="0.2">
      <c r="A4" s="41"/>
      <c r="B4" s="35"/>
      <c r="C4" s="162"/>
      <c r="D4" s="163"/>
      <c r="E4" s="163"/>
      <c r="F4" s="163"/>
      <c r="G4" s="163"/>
      <c r="H4" s="163"/>
      <c r="I4" s="163"/>
      <c r="J4" s="163"/>
      <c r="K4" s="163"/>
      <c r="L4" s="163"/>
      <c r="M4" s="163"/>
      <c r="N4" s="163"/>
      <c r="O4" s="163"/>
      <c r="P4" s="163"/>
      <c r="Q4" s="163"/>
      <c r="R4" s="164"/>
    </row>
    <row r="5" spans="1:240" ht="16.5" customHeight="1" thickBot="1" x14ac:dyDescent="0.3">
      <c r="A5" s="42"/>
      <c r="B5" s="43"/>
      <c r="C5" s="165" t="s">
        <v>387</v>
      </c>
      <c r="D5" s="166"/>
      <c r="E5" s="166"/>
      <c r="F5" s="166"/>
      <c r="G5" s="166"/>
      <c r="H5" s="166"/>
      <c r="I5" s="166"/>
      <c r="J5" s="166"/>
      <c r="K5" s="166"/>
      <c r="L5" s="166"/>
      <c r="M5" s="166"/>
      <c r="N5" s="167"/>
      <c r="O5" s="166"/>
      <c r="P5" s="166"/>
      <c r="Q5" s="166"/>
      <c r="R5" s="168"/>
    </row>
    <row r="6" spans="1:240" ht="80.25" customHeight="1" x14ac:dyDescent="0.25">
      <c r="A6" s="15" t="s">
        <v>174</v>
      </c>
      <c r="B6" s="2" t="s">
        <v>30</v>
      </c>
      <c r="C6" s="2" t="s">
        <v>1</v>
      </c>
      <c r="D6" s="53" t="s">
        <v>2</v>
      </c>
      <c r="E6" s="54" t="s">
        <v>3</v>
      </c>
      <c r="F6" s="54" t="s">
        <v>4</v>
      </c>
      <c r="G6" s="3" t="s">
        <v>5</v>
      </c>
      <c r="H6" s="3" t="s">
        <v>6</v>
      </c>
      <c r="I6" s="51" t="s">
        <v>7</v>
      </c>
      <c r="J6" s="52" t="s">
        <v>305</v>
      </c>
      <c r="K6" s="70" t="s">
        <v>8</v>
      </c>
      <c r="L6" s="4" t="s">
        <v>9</v>
      </c>
      <c r="M6" s="4" t="s">
        <v>10</v>
      </c>
      <c r="N6" s="7" t="s">
        <v>11</v>
      </c>
      <c r="O6" s="4" t="s">
        <v>12</v>
      </c>
      <c r="P6" s="4" t="s">
        <v>13</v>
      </c>
      <c r="Q6" s="5" t="s">
        <v>14</v>
      </c>
      <c r="R6" s="5" t="s">
        <v>15</v>
      </c>
      <c r="S6" s="47" t="s">
        <v>285</v>
      </c>
      <c r="T6" s="47" t="s">
        <v>286</v>
      </c>
      <c r="U6" s="47" t="s">
        <v>287</v>
      </c>
      <c r="V6" s="48" t="s">
        <v>288</v>
      </c>
      <c r="W6" s="48" t="s">
        <v>289</v>
      </c>
      <c r="X6" s="49" t="s">
        <v>290</v>
      </c>
      <c r="Y6" s="63"/>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145" customFormat="1" ht="175.5" customHeight="1" x14ac:dyDescent="0.2">
      <c r="A7" s="25">
        <v>1</v>
      </c>
      <c r="B7" s="20" t="s">
        <v>0</v>
      </c>
      <c r="C7" s="26" t="s">
        <v>16</v>
      </c>
      <c r="D7" s="27" t="s">
        <v>248</v>
      </c>
      <c r="E7" s="117" t="s">
        <v>17</v>
      </c>
      <c r="F7" s="28" t="s">
        <v>18</v>
      </c>
      <c r="G7" s="18" t="s">
        <v>254</v>
      </c>
      <c r="H7" s="13" t="s">
        <v>19</v>
      </c>
      <c r="I7" s="30">
        <v>30000000</v>
      </c>
      <c r="J7" s="30"/>
      <c r="K7" s="8">
        <v>42444</v>
      </c>
      <c r="L7" s="31">
        <v>42472</v>
      </c>
      <c r="M7" s="31">
        <v>42477</v>
      </c>
      <c r="N7" s="9">
        <v>120</v>
      </c>
      <c r="O7" s="31">
        <v>42597</v>
      </c>
      <c r="P7" s="73" t="s">
        <v>20</v>
      </c>
      <c r="Q7" s="29" t="s">
        <v>21</v>
      </c>
      <c r="R7" s="14" t="s">
        <v>22</v>
      </c>
      <c r="S7" s="81" t="s">
        <v>370</v>
      </c>
      <c r="T7" s="126"/>
      <c r="U7" s="126"/>
      <c r="V7" s="126"/>
      <c r="W7" s="126"/>
      <c r="X7" s="126"/>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row>
    <row r="8" spans="1:240" s="145" customFormat="1" ht="191.25" customHeight="1" x14ac:dyDescent="0.2">
      <c r="A8" s="25">
        <v>2</v>
      </c>
      <c r="B8" s="20" t="s">
        <v>0</v>
      </c>
      <c r="C8" s="88" t="s">
        <v>23</v>
      </c>
      <c r="D8" s="13" t="s">
        <v>24</v>
      </c>
      <c r="E8" s="118" t="s">
        <v>25</v>
      </c>
      <c r="F8" s="18" t="s">
        <v>26</v>
      </c>
      <c r="G8" s="73" t="s">
        <v>27</v>
      </c>
      <c r="H8" s="13" t="s">
        <v>28</v>
      </c>
      <c r="I8" s="84">
        <v>64000000</v>
      </c>
      <c r="J8" s="84"/>
      <c r="K8" s="8">
        <v>42373</v>
      </c>
      <c r="L8" s="31">
        <f>M8-5</f>
        <v>42454</v>
      </c>
      <c r="M8" s="31">
        <v>42459</v>
      </c>
      <c r="N8" s="101">
        <v>240</v>
      </c>
      <c r="O8" s="31">
        <f>M8+N8</f>
        <v>42699</v>
      </c>
      <c r="P8" s="86" t="s">
        <v>291</v>
      </c>
      <c r="Q8" s="13" t="s">
        <v>308</v>
      </c>
      <c r="R8" s="14" t="s">
        <v>29</v>
      </c>
      <c r="S8" s="81" t="s">
        <v>370</v>
      </c>
      <c r="T8" s="126"/>
      <c r="U8" s="126"/>
      <c r="V8" s="126"/>
      <c r="W8" s="126"/>
      <c r="X8" s="126"/>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row>
    <row r="9" spans="1:240" s="145" customFormat="1" ht="134.25" customHeight="1" x14ac:dyDescent="0.2">
      <c r="A9" s="25">
        <v>3</v>
      </c>
      <c r="B9" s="20" t="s">
        <v>109</v>
      </c>
      <c r="C9" s="26">
        <v>31201</v>
      </c>
      <c r="D9" s="27" t="s">
        <v>151</v>
      </c>
      <c r="E9" s="117">
        <v>3120101</v>
      </c>
      <c r="F9" s="28" t="s">
        <v>256</v>
      </c>
      <c r="G9" s="18" t="s">
        <v>27</v>
      </c>
      <c r="H9" s="13" t="s">
        <v>19</v>
      </c>
      <c r="I9" s="30">
        <f>95000000-700000</f>
        <v>94300000</v>
      </c>
      <c r="J9" s="30"/>
      <c r="K9" s="8">
        <v>42422</v>
      </c>
      <c r="L9" s="31">
        <v>42480</v>
      </c>
      <c r="M9" s="31">
        <v>42488</v>
      </c>
      <c r="N9" s="9">
        <v>240</v>
      </c>
      <c r="O9" s="31">
        <v>42732</v>
      </c>
      <c r="P9" s="73" t="s">
        <v>31</v>
      </c>
      <c r="Q9" s="29" t="s">
        <v>32</v>
      </c>
      <c r="R9" s="14" t="s">
        <v>33</v>
      </c>
      <c r="S9" s="81" t="s">
        <v>360</v>
      </c>
      <c r="T9" s="126"/>
      <c r="U9" s="126"/>
      <c r="V9" s="126"/>
      <c r="W9" s="126"/>
      <c r="X9" s="126"/>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row>
    <row r="10" spans="1:240" s="145" customFormat="1" ht="93" customHeight="1" x14ac:dyDescent="0.2">
      <c r="A10" s="25">
        <v>4</v>
      </c>
      <c r="B10" s="20" t="s">
        <v>109</v>
      </c>
      <c r="C10" s="26" t="s">
        <v>16</v>
      </c>
      <c r="D10" s="27" t="s">
        <v>248</v>
      </c>
      <c r="E10" s="117">
        <v>3120210</v>
      </c>
      <c r="F10" s="28" t="s">
        <v>34</v>
      </c>
      <c r="G10" s="18" t="s">
        <v>35</v>
      </c>
      <c r="H10" s="13" t="s">
        <v>36</v>
      </c>
      <c r="I10" s="30">
        <v>30000000</v>
      </c>
      <c r="J10" s="30"/>
      <c r="K10" s="8">
        <v>42489</v>
      </c>
      <c r="L10" s="31">
        <v>42492</v>
      </c>
      <c r="M10" s="31">
        <v>42491</v>
      </c>
      <c r="N10" s="9">
        <v>180</v>
      </c>
      <c r="O10" s="31">
        <v>42675</v>
      </c>
      <c r="P10" s="73" t="s">
        <v>37</v>
      </c>
      <c r="Q10" s="29" t="s">
        <v>38</v>
      </c>
      <c r="R10" s="14" t="s">
        <v>39</v>
      </c>
      <c r="S10" s="81" t="s">
        <v>360</v>
      </c>
      <c r="T10" s="126"/>
      <c r="U10" s="126"/>
      <c r="V10" s="126"/>
      <c r="W10" s="126"/>
      <c r="X10" s="126"/>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row>
    <row r="11" spans="1:240" s="145" customFormat="1" ht="89.25" x14ac:dyDescent="0.2">
      <c r="A11" s="25">
        <v>5</v>
      </c>
      <c r="B11" s="20" t="s">
        <v>109</v>
      </c>
      <c r="C11" s="26" t="s">
        <v>16</v>
      </c>
      <c r="D11" s="27" t="s">
        <v>248</v>
      </c>
      <c r="E11" s="117">
        <v>3120210</v>
      </c>
      <c r="F11" s="28" t="s">
        <v>34</v>
      </c>
      <c r="G11" s="18" t="s">
        <v>35</v>
      </c>
      <c r="H11" s="13" t="s">
        <v>36</v>
      </c>
      <c r="I11" s="30">
        <v>15000000</v>
      </c>
      <c r="J11" s="30"/>
      <c r="K11" s="8">
        <v>42480</v>
      </c>
      <c r="L11" s="31">
        <v>42503</v>
      </c>
      <c r="M11" s="31">
        <v>42541</v>
      </c>
      <c r="N11" s="9">
        <v>30</v>
      </c>
      <c r="O11" s="31">
        <v>42572</v>
      </c>
      <c r="P11" s="73" t="s">
        <v>40</v>
      </c>
      <c r="Q11" s="29" t="s">
        <v>306</v>
      </c>
      <c r="R11" s="14" t="s">
        <v>41</v>
      </c>
      <c r="S11" s="81" t="s">
        <v>360</v>
      </c>
      <c r="T11" s="126"/>
      <c r="U11" s="126"/>
      <c r="V11" s="126"/>
      <c r="W11" s="126"/>
      <c r="X11" s="126"/>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row>
    <row r="12" spans="1:240" s="145" customFormat="1" ht="115.5" customHeight="1" x14ac:dyDescent="0.2">
      <c r="A12" s="25">
        <v>6</v>
      </c>
      <c r="B12" s="20" t="s">
        <v>109</v>
      </c>
      <c r="C12" s="26" t="s">
        <v>16</v>
      </c>
      <c r="D12" s="27" t="s">
        <v>248</v>
      </c>
      <c r="E12" s="117">
        <v>3120210</v>
      </c>
      <c r="F12" s="28" t="s">
        <v>34</v>
      </c>
      <c r="G12" s="18" t="s">
        <v>254</v>
      </c>
      <c r="H12" s="13" t="s">
        <v>36</v>
      </c>
      <c r="I12" s="30">
        <v>40000000</v>
      </c>
      <c r="J12" s="30"/>
      <c r="K12" s="8">
        <v>42449</v>
      </c>
      <c r="L12" s="31">
        <v>42491</v>
      </c>
      <c r="M12" s="31">
        <v>42675</v>
      </c>
      <c r="N12" s="9">
        <v>180</v>
      </c>
      <c r="O12" s="31">
        <v>42705</v>
      </c>
      <c r="P12" s="73" t="s">
        <v>42</v>
      </c>
      <c r="Q12" s="29" t="s">
        <v>43</v>
      </c>
      <c r="R12" s="14" t="s">
        <v>44</v>
      </c>
      <c r="S12" s="81" t="s">
        <v>360</v>
      </c>
      <c r="T12" s="126"/>
      <c r="U12" s="126"/>
      <c r="V12" s="126"/>
      <c r="W12" s="126"/>
      <c r="X12" s="126"/>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row>
    <row r="13" spans="1:240" s="145" customFormat="1" ht="100.5" customHeight="1" x14ac:dyDescent="0.2">
      <c r="A13" s="25">
        <v>7</v>
      </c>
      <c r="B13" s="20" t="s">
        <v>109</v>
      </c>
      <c r="C13" s="26" t="s">
        <v>16</v>
      </c>
      <c r="D13" s="27" t="s">
        <v>248</v>
      </c>
      <c r="E13" s="117">
        <v>3120210</v>
      </c>
      <c r="F13" s="28" t="s">
        <v>34</v>
      </c>
      <c r="G13" s="18" t="s">
        <v>35</v>
      </c>
      <c r="H13" s="13" t="s">
        <v>36</v>
      </c>
      <c r="I13" s="30">
        <v>7000000</v>
      </c>
      <c r="J13" s="30"/>
      <c r="K13" s="8">
        <v>42449</v>
      </c>
      <c r="L13" s="31">
        <v>42522</v>
      </c>
      <c r="M13" s="31">
        <v>42675</v>
      </c>
      <c r="N13" s="9">
        <v>150</v>
      </c>
      <c r="O13" s="31">
        <v>42705</v>
      </c>
      <c r="P13" s="73" t="s">
        <v>45</v>
      </c>
      <c r="Q13" s="29" t="s">
        <v>46</v>
      </c>
      <c r="R13" s="14" t="s">
        <v>47</v>
      </c>
      <c r="S13" s="81" t="s">
        <v>360</v>
      </c>
      <c r="T13" s="126"/>
      <c r="U13" s="126"/>
      <c r="V13" s="126"/>
      <c r="W13" s="126"/>
      <c r="X13" s="126"/>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row>
    <row r="14" spans="1:240" s="145" customFormat="1" ht="105.75" customHeight="1" x14ac:dyDescent="0.2">
      <c r="A14" s="25">
        <v>8</v>
      </c>
      <c r="B14" s="20" t="s">
        <v>109</v>
      </c>
      <c r="C14" s="26" t="s">
        <v>16</v>
      </c>
      <c r="D14" s="27" t="s">
        <v>248</v>
      </c>
      <c r="E14" s="117">
        <v>3120210</v>
      </c>
      <c r="F14" s="28" t="s">
        <v>34</v>
      </c>
      <c r="G14" s="18" t="s">
        <v>35</v>
      </c>
      <c r="H14" s="13" t="s">
        <v>36</v>
      </c>
      <c r="I14" s="30">
        <v>7000000</v>
      </c>
      <c r="J14" s="30"/>
      <c r="K14" s="8">
        <v>42449</v>
      </c>
      <c r="L14" s="31">
        <v>42522</v>
      </c>
      <c r="M14" s="31">
        <v>42675</v>
      </c>
      <c r="N14" s="9">
        <v>150</v>
      </c>
      <c r="O14" s="31">
        <v>42705</v>
      </c>
      <c r="P14" s="73" t="s">
        <v>48</v>
      </c>
      <c r="Q14" s="29" t="s">
        <v>49</v>
      </c>
      <c r="R14" s="14" t="s">
        <v>50</v>
      </c>
      <c r="S14" s="81" t="s">
        <v>360</v>
      </c>
      <c r="T14" s="126"/>
      <c r="U14" s="126"/>
      <c r="V14" s="126"/>
      <c r="W14" s="126"/>
      <c r="X14" s="126"/>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row>
    <row r="15" spans="1:240" s="145" customFormat="1" ht="51" customHeight="1" x14ac:dyDescent="0.2">
      <c r="A15" s="25">
        <v>9</v>
      </c>
      <c r="B15" s="20" t="s">
        <v>109</v>
      </c>
      <c r="C15" s="26" t="s">
        <v>16</v>
      </c>
      <c r="D15" s="27" t="s">
        <v>248</v>
      </c>
      <c r="E15" s="117">
        <v>3120210</v>
      </c>
      <c r="F15" s="28" t="s">
        <v>34</v>
      </c>
      <c r="G15" s="18" t="s">
        <v>35</v>
      </c>
      <c r="H15" s="13" t="s">
        <v>36</v>
      </c>
      <c r="I15" s="30">
        <v>30000000</v>
      </c>
      <c r="J15" s="30"/>
      <c r="K15" s="8">
        <v>42536</v>
      </c>
      <c r="L15" s="31">
        <v>42618</v>
      </c>
      <c r="M15" s="31">
        <v>42618</v>
      </c>
      <c r="N15" s="9">
        <v>8</v>
      </c>
      <c r="O15" s="31">
        <v>42626</v>
      </c>
      <c r="P15" s="73" t="s">
        <v>51</v>
      </c>
      <c r="Q15" s="29" t="s">
        <v>52</v>
      </c>
      <c r="R15" s="14" t="s">
        <v>53</v>
      </c>
      <c r="S15" s="81" t="s">
        <v>360</v>
      </c>
      <c r="T15" s="126"/>
      <c r="U15" s="126"/>
      <c r="V15" s="126"/>
      <c r="W15" s="126"/>
      <c r="X15" s="126"/>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row>
    <row r="16" spans="1:240" s="145" customFormat="1" ht="89.25" customHeight="1" x14ac:dyDescent="0.2">
      <c r="A16" s="25">
        <v>10</v>
      </c>
      <c r="B16" s="20" t="s">
        <v>109</v>
      </c>
      <c r="C16" s="26" t="s">
        <v>16</v>
      </c>
      <c r="D16" s="27" t="s">
        <v>248</v>
      </c>
      <c r="E16" s="117">
        <v>3120210</v>
      </c>
      <c r="F16" s="28" t="s">
        <v>34</v>
      </c>
      <c r="G16" s="18" t="s">
        <v>35</v>
      </c>
      <c r="H16" s="13" t="s">
        <v>36</v>
      </c>
      <c r="I16" s="30">
        <v>15000000</v>
      </c>
      <c r="J16" s="30"/>
      <c r="K16" s="8">
        <v>42522</v>
      </c>
      <c r="L16" s="31">
        <v>42522</v>
      </c>
      <c r="M16" s="31">
        <v>42522</v>
      </c>
      <c r="N16" s="9">
        <v>120</v>
      </c>
      <c r="O16" s="31">
        <v>42644</v>
      </c>
      <c r="P16" s="73" t="s">
        <v>54</v>
      </c>
      <c r="Q16" s="29" t="s">
        <v>55</v>
      </c>
      <c r="R16" s="14" t="s">
        <v>56</v>
      </c>
      <c r="S16" s="81" t="s">
        <v>360</v>
      </c>
      <c r="T16" s="126"/>
      <c r="U16" s="126"/>
      <c r="V16" s="126"/>
      <c r="W16" s="126"/>
      <c r="X16" s="126"/>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row>
    <row r="17" spans="1:240" s="145" customFormat="1" ht="92.25" customHeight="1" x14ac:dyDescent="0.2">
      <c r="A17" s="25">
        <v>11</v>
      </c>
      <c r="B17" s="20" t="s">
        <v>109</v>
      </c>
      <c r="C17" s="26" t="s">
        <v>16</v>
      </c>
      <c r="D17" s="27" t="s">
        <v>248</v>
      </c>
      <c r="E17" s="117">
        <v>3120210</v>
      </c>
      <c r="F17" s="28" t="s">
        <v>34</v>
      </c>
      <c r="G17" s="18" t="s">
        <v>254</v>
      </c>
      <c r="H17" s="13" t="s">
        <v>36</v>
      </c>
      <c r="I17" s="30">
        <v>145000000</v>
      </c>
      <c r="J17" s="30"/>
      <c r="K17" s="8">
        <v>42408</v>
      </c>
      <c r="L17" s="31">
        <v>42485</v>
      </c>
      <c r="M17" s="31">
        <v>42485</v>
      </c>
      <c r="N17" s="9">
        <v>270</v>
      </c>
      <c r="O17" s="31">
        <v>42719</v>
      </c>
      <c r="P17" s="73" t="s">
        <v>57</v>
      </c>
      <c r="Q17" s="154" t="s">
        <v>378</v>
      </c>
      <c r="R17" s="14" t="s">
        <v>379</v>
      </c>
      <c r="S17" s="81" t="s">
        <v>360</v>
      </c>
      <c r="T17" s="81"/>
      <c r="U17" s="81"/>
      <c r="V17" s="126"/>
      <c r="W17" s="126"/>
      <c r="X17" s="126"/>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row>
    <row r="18" spans="1:240" s="145" customFormat="1" ht="178.5" customHeight="1" x14ac:dyDescent="0.2">
      <c r="A18" s="25">
        <v>12</v>
      </c>
      <c r="B18" s="20" t="s">
        <v>109</v>
      </c>
      <c r="C18" s="26" t="s">
        <v>16</v>
      </c>
      <c r="D18" s="27" t="s">
        <v>248</v>
      </c>
      <c r="E18" s="117">
        <v>3120210</v>
      </c>
      <c r="F18" s="28" t="s">
        <v>34</v>
      </c>
      <c r="G18" s="18" t="s">
        <v>254</v>
      </c>
      <c r="H18" s="13" t="s">
        <v>28</v>
      </c>
      <c r="I18" s="30">
        <v>58288000</v>
      </c>
      <c r="J18" s="30"/>
      <c r="K18" s="8">
        <v>42602</v>
      </c>
      <c r="L18" s="31">
        <v>42668</v>
      </c>
      <c r="M18" s="31">
        <v>42668</v>
      </c>
      <c r="N18" s="9">
        <v>30</v>
      </c>
      <c r="O18" s="31">
        <v>42699</v>
      </c>
      <c r="P18" s="73" t="s">
        <v>58</v>
      </c>
      <c r="Q18" s="29" t="s">
        <v>59</v>
      </c>
      <c r="R18" s="14" t="s">
        <v>60</v>
      </c>
      <c r="S18" s="81" t="s">
        <v>360</v>
      </c>
      <c r="T18" s="126"/>
      <c r="U18" s="126"/>
      <c r="V18" s="126"/>
      <c r="W18" s="126"/>
      <c r="X18" s="126"/>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row>
    <row r="19" spans="1:240" s="145" customFormat="1" ht="140.25" customHeight="1" x14ac:dyDescent="0.2">
      <c r="A19" s="25">
        <v>13</v>
      </c>
      <c r="B19" s="20" t="s">
        <v>109</v>
      </c>
      <c r="C19" s="26" t="s">
        <v>16</v>
      </c>
      <c r="D19" s="27" t="s">
        <v>248</v>
      </c>
      <c r="E19" s="117">
        <v>3120210</v>
      </c>
      <c r="F19" s="28" t="s">
        <v>34</v>
      </c>
      <c r="G19" s="18" t="s">
        <v>254</v>
      </c>
      <c r="H19" s="13" t="s">
        <v>61</v>
      </c>
      <c r="I19" s="30">
        <v>34600000</v>
      </c>
      <c r="J19" s="30"/>
      <c r="K19" s="8">
        <v>42602</v>
      </c>
      <c r="L19" s="31">
        <v>42668</v>
      </c>
      <c r="M19" s="31">
        <v>42668</v>
      </c>
      <c r="N19" s="9">
        <v>30</v>
      </c>
      <c r="O19" s="31">
        <v>42699</v>
      </c>
      <c r="P19" s="73" t="s">
        <v>62</v>
      </c>
      <c r="Q19" s="29" t="s">
        <v>63</v>
      </c>
      <c r="R19" s="14" t="s">
        <v>64</v>
      </c>
      <c r="S19" s="81" t="s">
        <v>360</v>
      </c>
      <c r="T19" s="126"/>
      <c r="U19" s="126"/>
      <c r="V19" s="126"/>
      <c r="W19" s="126"/>
      <c r="X19" s="126"/>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row>
    <row r="20" spans="1:240" s="145" customFormat="1" ht="76.5" customHeight="1" x14ac:dyDescent="0.2">
      <c r="A20" s="25">
        <v>14</v>
      </c>
      <c r="B20" s="20" t="s">
        <v>109</v>
      </c>
      <c r="C20" s="26" t="s">
        <v>16</v>
      </c>
      <c r="D20" s="27" t="s">
        <v>248</v>
      </c>
      <c r="E20" s="117">
        <v>3120210</v>
      </c>
      <c r="F20" s="28" t="s">
        <v>34</v>
      </c>
      <c r="G20" s="18" t="s">
        <v>254</v>
      </c>
      <c r="H20" s="13" t="s">
        <v>65</v>
      </c>
      <c r="I20" s="30">
        <v>85000000</v>
      </c>
      <c r="J20" s="30"/>
      <c r="K20" s="8">
        <v>42607</v>
      </c>
      <c r="L20" s="31">
        <v>42693</v>
      </c>
      <c r="M20" s="31">
        <v>42715</v>
      </c>
      <c r="N20" s="9">
        <v>3</v>
      </c>
      <c r="O20" s="31">
        <v>42718</v>
      </c>
      <c r="P20" s="73" t="s">
        <v>66</v>
      </c>
      <c r="Q20" s="29" t="s">
        <v>67</v>
      </c>
      <c r="R20" s="14" t="s">
        <v>68</v>
      </c>
      <c r="S20" s="81" t="s">
        <v>360</v>
      </c>
      <c r="T20" s="126"/>
      <c r="U20" s="126"/>
      <c r="V20" s="126"/>
      <c r="W20" s="126"/>
      <c r="X20" s="126"/>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row>
    <row r="21" spans="1:240" s="111" customFormat="1" ht="105" customHeight="1" x14ac:dyDescent="0.2">
      <c r="A21" s="25">
        <v>15</v>
      </c>
      <c r="B21" s="20" t="s">
        <v>109</v>
      </c>
      <c r="C21" s="26" t="s">
        <v>16</v>
      </c>
      <c r="D21" s="27" t="s">
        <v>248</v>
      </c>
      <c r="E21" s="117">
        <v>3120212</v>
      </c>
      <c r="F21" s="28" t="s">
        <v>69</v>
      </c>
      <c r="G21" s="18" t="s">
        <v>35</v>
      </c>
      <c r="H21" s="13" t="s">
        <v>70</v>
      </c>
      <c r="I21" s="30">
        <v>8000000</v>
      </c>
      <c r="J21" s="30"/>
      <c r="K21" s="8">
        <v>42597</v>
      </c>
      <c r="L21" s="31">
        <v>42628</v>
      </c>
      <c r="M21" s="31">
        <v>42633</v>
      </c>
      <c r="N21" s="9">
        <v>15</v>
      </c>
      <c r="O21" s="31">
        <v>42643</v>
      </c>
      <c r="P21" s="73" t="s">
        <v>71</v>
      </c>
      <c r="Q21" s="29" t="s">
        <v>72</v>
      </c>
      <c r="R21" s="14" t="s">
        <v>73</v>
      </c>
      <c r="S21" s="81" t="s">
        <v>360</v>
      </c>
      <c r="T21" s="146"/>
      <c r="U21" s="146"/>
      <c r="V21" s="146"/>
      <c r="W21" s="146"/>
      <c r="X21" s="146"/>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row>
    <row r="22" spans="1:240" s="145" customFormat="1" ht="89.25" customHeight="1" x14ac:dyDescent="0.2">
      <c r="A22" s="25">
        <v>16</v>
      </c>
      <c r="B22" s="20" t="s">
        <v>109</v>
      </c>
      <c r="C22" s="26" t="s">
        <v>16</v>
      </c>
      <c r="D22" s="27" t="s">
        <v>248</v>
      </c>
      <c r="E22" s="117">
        <v>3120212</v>
      </c>
      <c r="F22" s="28" t="s">
        <v>69</v>
      </c>
      <c r="G22" s="18" t="s">
        <v>35</v>
      </c>
      <c r="H22" s="13" t="s">
        <v>70</v>
      </c>
      <c r="I22" s="30">
        <v>10000000</v>
      </c>
      <c r="J22" s="30"/>
      <c r="K22" s="8">
        <v>42461</v>
      </c>
      <c r="L22" s="31">
        <v>42475</v>
      </c>
      <c r="M22" s="31">
        <v>42480</v>
      </c>
      <c r="N22" s="9">
        <v>10</v>
      </c>
      <c r="O22" s="31">
        <v>42490</v>
      </c>
      <c r="P22" s="73" t="s">
        <v>74</v>
      </c>
      <c r="Q22" s="29" t="s">
        <v>310</v>
      </c>
      <c r="R22" s="14" t="s">
        <v>75</v>
      </c>
      <c r="S22" s="81" t="s">
        <v>360</v>
      </c>
      <c r="T22" s="126"/>
      <c r="U22" s="126"/>
      <c r="V22" s="126"/>
      <c r="W22" s="126"/>
      <c r="X22" s="126"/>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row>
    <row r="23" spans="1:240" s="145" customFormat="1" ht="180" customHeight="1" x14ac:dyDescent="0.2">
      <c r="A23" s="25">
        <v>17</v>
      </c>
      <c r="B23" s="20" t="s">
        <v>109</v>
      </c>
      <c r="C23" s="26" t="s">
        <v>16</v>
      </c>
      <c r="D23" s="27" t="s">
        <v>248</v>
      </c>
      <c r="E23" s="117">
        <v>3120212</v>
      </c>
      <c r="F23" s="28" t="s">
        <v>69</v>
      </c>
      <c r="G23" s="18" t="s">
        <v>35</v>
      </c>
      <c r="H23" s="13" t="s">
        <v>70</v>
      </c>
      <c r="I23" s="30">
        <v>9000000</v>
      </c>
      <c r="J23" s="30"/>
      <c r="K23" s="8">
        <v>42461</v>
      </c>
      <c r="L23" s="31">
        <v>42490</v>
      </c>
      <c r="M23" s="31">
        <v>42519</v>
      </c>
      <c r="N23" s="9">
        <v>30</v>
      </c>
      <c r="O23" s="31">
        <v>42566</v>
      </c>
      <c r="P23" s="73" t="s">
        <v>76</v>
      </c>
      <c r="Q23" s="29" t="s">
        <v>77</v>
      </c>
      <c r="R23" s="14" t="s">
        <v>78</v>
      </c>
      <c r="S23" s="81" t="s">
        <v>360</v>
      </c>
      <c r="T23" s="126"/>
      <c r="U23" s="126"/>
      <c r="V23" s="126"/>
      <c r="W23" s="126"/>
      <c r="X23" s="126"/>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row>
    <row r="24" spans="1:240" s="145" customFormat="1" ht="179.25" customHeight="1" x14ac:dyDescent="0.2">
      <c r="A24" s="25">
        <v>18</v>
      </c>
      <c r="B24" s="20" t="s">
        <v>109</v>
      </c>
      <c r="C24" s="26" t="s">
        <v>16</v>
      </c>
      <c r="D24" s="27" t="s">
        <v>248</v>
      </c>
      <c r="E24" s="117">
        <v>3120212</v>
      </c>
      <c r="F24" s="28" t="s">
        <v>69</v>
      </c>
      <c r="G24" s="18" t="s">
        <v>254</v>
      </c>
      <c r="H24" s="13" t="s">
        <v>79</v>
      </c>
      <c r="I24" s="30">
        <v>38000000</v>
      </c>
      <c r="J24" s="30"/>
      <c r="K24" s="8">
        <v>42485</v>
      </c>
      <c r="L24" s="31">
        <v>42515</v>
      </c>
      <c r="M24" s="31">
        <v>42515</v>
      </c>
      <c r="N24" s="9">
        <v>90</v>
      </c>
      <c r="O24" s="31">
        <v>42606</v>
      </c>
      <c r="P24" s="73" t="s">
        <v>80</v>
      </c>
      <c r="Q24" s="29" t="s">
        <v>81</v>
      </c>
      <c r="R24" s="14" t="s">
        <v>82</v>
      </c>
      <c r="S24" s="81" t="s">
        <v>360</v>
      </c>
      <c r="T24" s="126"/>
      <c r="U24" s="126"/>
      <c r="V24" s="126"/>
      <c r="W24" s="126"/>
      <c r="X24" s="126"/>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row>
    <row r="25" spans="1:240" s="145" customFormat="1" ht="218.25" customHeight="1" x14ac:dyDescent="0.2">
      <c r="A25" s="25">
        <v>19</v>
      </c>
      <c r="B25" s="20" t="s">
        <v>109</v>
      </c>
      <c r="C25" s="26" t="s">
        <v>16</v>
      </c>
      <c r="D25" s="27" t="s">
        <v>248</v>
      </c>
      <c r="E25" s="117">
        <v>3120212</v>
      </c>
      <c r="F25" s="28" t="s">
        <v>69</v>
      </c>
      <c r="G25" s="18" t="s">
        <v>35</v>
      </c>
      <c r="H25" s="13" t="s">
        <v>70</v>
      </c>
      <c r="I25" s="30">
        <v>8000000</v>
      </c>
      <c r="J25" s="30"/>
      <c r="K25" s="8">
        <v>42510</v>
      </c>
      <c r="L25" s="31">
        <v>42541</v>
      </c>
      <c r="M25" s="31">
        <v>42570</v>
      </c>
      <c r="N25" s="9">
        <v>30</v>
      </c>
      <c r="O25" s="31">
        <v>42490</v>
      </c>
      <c r="P25" s="73" t="s">
        <v>83</v>
      </c>
      <c r="Q25" s="29" t="s">
        <v>84</v>
      </c>
      <c r="R25" s="14" t="s">
        <v>85</v>
      </c>
      <c r="S25" s="81" t="s">
        <v>360</v>
      </c>
      <c r="T25" s="126"/>
      <c r="U25" s="126"/>
      <c r="V25" s="126"/>
      <c r="W25" s="126"/>
      <c r="X25" s="126"/>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row>
    <row r="26" spans="1:240" s="145" customFormat="1" ht="127.5" customHeight="1" x14ac:dyDescent="0.2">
      <c r="A26" s="25">
        <v>20</v>
      </c>
      <c r="B26" s="20" t="s">
        <v>109</v>
      </c>
      <c r="C26" s="26" t="s">
        <v>16</v>
      </c>
      <c r="D26" s="27" t="s">
        <v>248</v>
      </c>
      <c r="E26" s="117">
        <v>3120212</v>
      </c>
      <c r="F26" s="28" t="s">
        <v>69</v>
      </c>
      <c r="G26" s="18" t="s">
        <v>86</v>
      </c>
      <c r="H26" s="13" t="s">
        <v>28</v>
      </c>
      <c r="I26" s="30">
        <v>12000000</v>
      </c>
      <c r="J26" s="30"/>
      <c r="K26" s="8">
        <v>42461</v>
      </c>
      <c r="L26" s="31">
        <v>42505</v>
      </c>
      <c r="M26" s="31">
        <v>42515</v>
      </c>
      <c r="N26" s="9">
        <v>10</v>
      </c>
      <c r="O26" s="31">
        <v>42526</v>
      </c>
      <c r="P26" s="73" t="s">
        <v>87</v>
      </c>
      <c r="Q26" s="29" t="s">
        <v>88</v>
      </c>
      <c r="R26" s="14" t="s">
        <v>89</v>
      </c>
      <c r="S26" s="81" t="s">
        <v>360</v>
      </c>
      <c r="T26" s="126"/>
      <c r="U26" s="126"/>
      <c r="V26" s="126"/>
      <c r="W26" s="126"/>
      <c r="X26" s="126"/>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row>
    <row r="27" spans="1:240" s="145" customFormat="1" ht="168.75" customHeight="1" x14ac:dyDescent="0.2">
      <c r="A27" s="25">
        <v>21</v>
      </c>
      <c r="B27" s="20" t="s">
        <v>109</v>
      </c>
      <c r="C27" s="26" t="s">
        <v>16</v>
      </c>
      <c r="D27" s="27" t="s">
        <v>248</v>
      </c>
      <c r="E27" s="117">
        <v>3120212</v>
      </c>
      <c r="F27" s="28" t="s">
        <v>69</v>
      </c>
      <c r="G27" s="18" t="s">
        <v>35</v>
      </c>
      <c r="H27" s="13" t="s">
        <v>79</v>
      </c>
      <c r="I27" s="30">
        <v>11979600</v>
      </c>
      <c r="J27" s="30"/>
      <c r="K27" s="8">
        <v>42461</v>
      </c>
      <c r="L27" s="31">
        <v>42491</v>
      </c>
      <c r="M27" s="31">
        <v>42505</v>
      </c>
      <c r="N27" s="9">
        <v>15</v>
      </c>
      <c r="O27" s="31">
        <v>42449</v>
      </c>
      <c r="P27" s="73" t="s">
        <v>87</v>
      </c>
      <c r="Q27" s="29" t="s">
        <v>90</v>
      </c>
      <c r="R27" s="14" t="s">
        <v>91</v>
      </c>
      <c r="S27" s="81" t="s">
        <v>360</v>
      </c>
      <c r="T27" s="126"/>
      <c r="U27" s="126"/>
      <c r="V27" s="126"/>
      <c r="W27" s="126"/>
      <c r="X27" s="126"/>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row>
    <row r="28" spans="1:240" s="145" customFormat="1" ht="181.5" customHeight="1" x14ac:dyDescent="0.2">
      <c r="A28" s="25">
        <v>22</v>
      </c>
      <c r="B28" s="20" t="s">
        <v>109</v>
      </c>
      <c r="C28" s="26" t="s">
        <v>16</v>
      </c>
      <c r="D28" s="27" t="s">
        <v>248</v>
      </c>
      <c r="E28" s="117">
        <v>3120212</v>
      </c>
      <c r="F28" s="28" t="s">
        <v>69</v>
      </c>
      <c r="G28" s="18" t="s">
        <v>35</v>
      </c>
      <c r="H28" s="13" t="s">
        <v>79</v>
      </c>
      <c r="I28" s="30">
        <v>8000000</v>
      </c>
      <c r="J28" s="30"/>
      <c r="K28" s="8">
        <v>42447</v>
      </c>
      <c r="L28" s="31">
        <v>42461</v>
      </c>
      <c r="M28" s="31">
        <v>42490</v>
      </c>
      <c r="N28" s="9">
        <v>30</v>
      </c>
      <c r="O28" s="31">
        <v>42449</v>
      </c>
      <c r="P28" s="73">
        <v>55101515</v>
      </c>
      <c r="Q28" s="29" t="s">
        <v>92</v>
      </c>
      <c r="R28" s="14" t="s">
        <v>93</v>
      </c>
      <c r="S28" s="81" t="s">
        <v>360</v>
      </c>
      <c r="T28" s="126"/>
      <c r="U28" s="126"/>
      <c r="V28" s="126"/>
      <c r="W28" s="126"/>
      <c r="X28" s="126"/>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row>
    <row r="29" spans="1:240" s="145" customFormat="1" ht="166.5" customHeight="1" x14ac:dyDescent="0.2">
      <c r="A29" s="25">
        <v>23</v>
      </c>
      <c r="B29" s="20" t="s">
        <v>109</v>
      </c>
      <c r="C29" s="26" t="s">
        <v>16</v>
      </c>
      <c r="D29" s="27" t="s">
        <v>248</v>
      </c>
      <c r="E29" s="117">
        <v>3120212</v>
      </c>
      <c r="F29" s="28" t="s">
        <v>69</v>
      </c>
      <c r="G29" s="18" t="s">
        <v>35</v>
      </c>
      <c r="H29" s="13" t="s">
        <v>79</v>
      </c>
      <c r="I29" s="30">
        <v>13146105</v>
      </c>
      <c r="J29" s="30"/>
      <c r="K29" s="8">
        <v>42405</v>
      </c>
      <c r="L29" s="31">
        <v>42434</v>
      </c>
      <c r="M29" s="31">
        <v>42409</v>
      </c>
      <c r="N29" s="9">
        <v>330</v>
      </c>
      <c r="O29" s="31">
        <v>42735</v>
      </c>
      <c r="P29" s="73" t="s">
        <v>94</v>
      </c>
      <c r="Q29" s="29" t="s">
        <v>95</v>
      </c>
      <c r="R29" s="14" t="s">
        <v>96</v>
      </c>
      <c r="S29" s="81" t="s">
        <v>360</v>
      </c>
      <c r="T29" s="81"/>
      <c r="U29" s="81"/>
      <c r="V29" s="126"/>
      <c r="W29" s="126"/>
      <c r="X29" s="126"/>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row>
    <row r="30" spans="1:240" s="145" customFormat="1" ht="112.5" customHeight="1" x14ac:dyDescent="0.2">
      <c r="A30" s="25">
        <v>24</v>
      </c>
      <c r="B30" s="20" t="s">
        <v>109</v>
      </c>
      <c r="C30" s="26">
        <v>31102</v>
      </c>
      <c r="D30" s="27" t="s">
        <v>130</v>
      </c>
      <c r="E30" s="26">
        <v>311020301</v>
      </c>
      <c r="F30" s="28" t="s">
        <v>97</v>
      </c>
      <c r="G30" s="18" t="s">
        <v>98</v>
      </c>
      <c r="H30" s="13" t="s">
        <v>255</v>
      </c>
      <c r="I30" s="30">
        <v>57200000</v>
      </c>
      <c r="J30" s="30"/>
      <c r="K30" s="8">
        <v>42418</v>
      </c>
      <c r="L30" s="31">
        <v>42439</v>
      </c>
      <c r="M30" s="31">
        <v>42444</v>
      </c>
      <c r="N30" s="9">
        <v>330</v>
      </c>
      <c r="O30" s="31">
        <v>42774</v>
      </c>
      <c r="P30" s="73" t="s">
        <v>99</v>
      </c>
      <c r="Q30" s="29" t="s">
        <v>100</v>
      </c>
      <c r="R30" s="14" t="s">
        <v>101</v>
      </c>
      <c r="S30" s="81" t="s">
        <v>360</v>
      </c>
      <c r="T30" s="81"/>
      <c r="U30" s="81"/>
      <c r="V30" s="126"/>
      <c r="W30" s="126"/>
      <c r="X30" s="126"/>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row>
    <row r="31" spans="1:240" s="145" customFormat="1" ht="89.25" customHeight="1" x14ac:dyDescent="0.2">
      <c r="A31" s="25">
        <v>25</v>
      </c>
      <c r="B31" s="20" t="s">
        <v>109</v>
      </c>
      <c r="C31" s="26" t="s">
        <v>16</v>
      </c>
      <c r="D31" s="27" t="s">
        <v>248</v>
      </c>
      <c r="E31" s="26">
        <v>312020501</v>
      </c>
      <c r="F31" s="28" t="s">
        <v>102</v>
      </c>
      <c r="G31" s="18" t="s">
        <v>35</v>
      </c>
      <c r="H31" s="13" t="s">
        <v>79</v>
      </c>
      <c r="I31" s="30">
        <v>5000000</v>
      </c>
      <c r="J31" s="30"/>
      <c r="K31" s="8">
        <v>42505</v>
      </c>
      <c r="L31" s="31">
        <v>42551</v>
      </c>
      <c r="M31" s="31">
        <v>42552</v>
      </c>
      <c r="N31" s="9">
        <v>15</v>
      </c>
      <c r="O31" s="31">
        <v>42566</v>
      </c>
      <c r="P31" s="73" t="s">
        <v>103</v>
      </c>
      <c r="Q31" s="29" t="s">
        <v>104</v>
      </c>
      <c r="R31" s="14" t="s">
        <v>105</v>
      </c>
      <c r="S31" s="81" t="s">
        <v>360</v>
      </c>
      <c r="T31" s="126"/>
      <c r="U31" s="126"/>
      <c r="V31" s="126"/>
      <c r="W31" s="126"/>
      <c r="X31" s="126"/>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row>
    <row r="32" spans="1:240" s="145" customFormat="1" ht="306" customHeight="1" x14ac:dyDescent="0.2">
      <c r="A32" s="25">
        <v>26</v>
      </c>
      <c r="B32" s="20" t="s">
        <v>109</v>
      </c>
      <c r="C32" s="26" t="s">
        <v>16</v>
      </c>
      <c r="D32" s="27" t="s">
        <v>248</v>
      </c>
      <c r="E32" s="26">
        <v>312020501</v>
      </c>
      <c r="F32" s="28" t="s">
        <v>102</v>
      </c>
      <c r="G32" s="18" t="s">
        <v>35</v>
      </c>
      <c r="H32" s="13" t="s">
        <v>79</v>
      </c>
      <c r="I32" s="30">
        <v>20000000</v>
      </c>
      <c r="J32" s="30"/>
      <c r="K32" s="8">
        <v>42454</v>
      </c>
      <c r="L32" s="31">
        <v>42485</v>
      </c>
      <c r="M32" s="31">
        <v>42514</v>
      </c>
      <c r="N32" s="9">
        <v>30</v>
      </c>
      <c r="O32" s="31">
        <v>42480</v>
      </c>
      <c r="P32" s="73" t="s">
        <v>106</v>
      </c>
      <c r="Q32" s="29" t="s">
        <v>107</v>
      </c>
      <c r="R32" s="14" t="s">
        <v>108</v>
      </c>
      <c r="S32" s="81" t="s">
        <v>360</v>
      </c>
      <c r="T32" s="126"/>
      <c r="U32" s="126"/>
      <c r="V32" s="126"/>
      <c r="W32" s="126"/>
      <c r="X32" s="126"/>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row>
    <row r="33" spans="1:240" s="145" customFormat="1" ht="130.5" customHeight="1" x14ac:dyDescent="0.2">
      <c r="A33" s="25">
        <v>27</v>
      </c>
      <c r="B33" s="13" t="s">
        <v>110</v>
      </c>
      <c r="C33" s="102">
        <v>31202</v>
      </c>
      <c r="D33" s="27" t="s">
        <v>248</v>
      </c>
      <c r="E33" s="33">
        <v>312020901</v>
      </c>
      <c r="F33" s="129" t="s">
        <v>113</v>
      </c>
      <c r="G33" s="18" t="s">
        <v>254</v>
      </c>
      <c r="H33" s="83" t="s">
        <v>28</v>
      </c>
      <c r="I33" s="30">
        <v>200000000</v>
      </c>
      <c r="J33" s="30"/>
      <c r="K33" s="130">
        <v>42428</v>
      </c>
      <c r="L33" s="130">
        <v>42506</v>
      </c>
      <c r="M33" s="130">
        <v>42566</v>
      </c>
      <c r="N33" s="101">
        <v>60</v>
      </c>
      <c r="O33" s="130">
        <v>42721</v>
      </c>
      <c r="P33" s="73" t="s">
        <v>111</v>
      </c>
      <c r="Q33" s="82" t="s">
        <v>114</v>
      </c>
      <c r="R33" s="14" t="s">
        <v>112</v>
      </c>
      <c r="S33" s="126" t="s">
        <v>380</v>
      </c>
      <c r="T33" s="126"/>
      <c r="U33" s="126"/>
      <c r="V33" s="126"/>
      <c r="W33" s="126"/>
      <c r="X33" s="126"/>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row>
    <row r="34" spans="1:240" s="145" customFormat="1" ht="88.5" customHeight="1" x14ac:dyDescent="0.2">
      <c r="A34" s="25">
        <v>28</v>
      </c>
      <c r="B34" s="13" t="s">
        <v>110</v>
      </c>
      <c r="C34" s="102">
        <v>31202</v>
      </c>
      <c r="D34" s="27" t="s">
        <v>248</v>
      </c>
      <c r="E34" s="33">
        <v>312020901</v>
      </c>
      <c r="F34" s="129" t="s">
        <v>113</v>
      </c>
      <c r="G34" s="73" t="s">
        <v>98</v>
      </c>
      <c r="H34" s="82" t="s">
        <v>251</v>
      </c>
      <c r="I34" s="30">
        <v>76250000</v>
      </c>
      <c r="J34" s="30"/>
      <c r="K34" s="130">
        <v>42428</v>
      </c>
      <c r="L34" s="130">
        <v>42459</v>
      </c>
      <c r="M34" s="130">
        <v>42566</v>
      </c>
      <c r="N34" s="101">
        <v>30</v>
      </c>
      <c r="O34" s="130">
        <v>42721</v>
      </c>
      <c r="P34" s="12" t="s">
        <v>111</v>
      </c>
      <c r="Q34" s="82" t="s">
        <v>311</v>
      </c>
      <c r="R34" s="14" t="s">
        <v>115</v>
      </c>
      <c r="S34" s="126" t="s">
        <v>380</v>
      </c>
      <c r="T34" s="126"/>
      <c r="U34" s="126"/>
      <c r="V34" s="126"/>
      <c r="W34" s="126"/>
      <c r="X34" s="126"/>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row>
    <row r="35" spans="1:240" s="145" customFormat="1" ht="117" customHeight="1" x14ac:dyDescent="0.2">
      <c r="A35" s="25">
        <v>29</v>
      </c>
      <c r="B35" s="74" t="s">
        <v>116</v>
      </c>
      <c r="C35" s="75" t="s">
        <v>176</v>
      </c>
      <c r="D35" s="27" t="s">
        <v>130</v>
      </c>
      <c r="E35" s="76">
        <v>311020301</v>
      </c>
      <c r="F35" s="28" t="s">
        <v>97</v>
      </c>
      <c r="G35" s="18" t="s">
        <v>98</v>
      </c>
      <c r="H35" s="13" t="s">
        <v>255</v>
      </c>
      <c r="I35" s="77">
        <v>6781360</v>
      </c>
      <c r="J35" s="77"/>
      <c r="K35" s="44">
        <v>42387</v>
      </c>
      <c r="L35" s="44">
        <v>42417</v>
      </c>
      <c r="M35" s="44">
        <v>42478</v>
      </c>
      <c r="N35" s="78">
        <v>4</v>
      </c>
      <c r="O35" s="44">
        <f>M35+N35</f>
        <v>42482</v>
      </c>
      <c r="P35" s="69" t="s">
        <v>375</v>
      </c>
      <c r="Q35" s="82" t="s">
        <v>373</v>
      </c>
      <c r="R35" s="80" t="s">
        <v>374</v>
      </c>
      <c r="S35" s="126" t="s">
        <v>372</v>
      </c>
      <c r="T35" s="81" t="s">
        <v>371</v>
      </c>
      <c r="U35" s="81" t="s">
        <v>323</v>
      </c>
      <c r="V35" s="126"/>
      <c r="W35" s="126"/>
      <c r="X35" s="126"/>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row>
    <row r="36" spans="1:240" s="111" customFormat="1" ht="132" customHeight="1" x14ac:dyDescent="0.2">
      <c r="A36" s="25">
        <v>30</v>
      </c>
      <c r="B36" s="82" t="s">
        <v>117</v>
      </c>
      <c r="C36" s="83">
        <v>33</v>
      </c>
      <c r="D36" s="13" t="s">
        <v>24</v>
      </c>
      <c r="E36" s="89" t="s">
        <v>118</v>
      </c>
      <c r="F36" s="12" t="s">
        <v>119</v>
      </c>
      <c r="G36" s="89" t="s">
        <v>27</v>
      </c>
      <c r="H36" s="83" t="s">
        <v>70</v>
      </c>
      <c r="I36" s="30">
        <v>150000000</v>
      </c>
      <c r="J36" s="30"/>
      <c r="K36" s="8">
        <v>42434</v>
      </c>
      <c r="L36" s="105">
        <v>42465</v>
      </c>
      <c r="M36" s="105">
        <v>42470</v>
      </c>
      <c r="N36" s="9">
        <v>60</v>
      </c>
      <c r="O36" s="105">
        <v>42160</v>
      </c>
      <c r="P36" s="106">
        <v>81112502</v>
      </c>
      <c r="Q36" s="107" t="s">
        <v>388</v>
      </c>
      <c r="R36" s="108" t="s">
        <v>339</v>
      </c>
      <c r="S36" s="114" t="s">
        <v>376</v>
      </c>
      <c r="T36" s="114"/>
      <c r="U36" s="114"/>
      <c r="V36" s="109"/>
      <c r="W36" s="107"/>
      <c r="X36" s="109"/>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row>
    <row r="37" spans="1:240" s="111" customFormat="1" ht="76.5" customHeight="1" x14ac:dyDescent="0.2">
      <c r="A37" s="25">
        <v>31</v>
      </c>
      <c r="B37" s="82" t="s">
        <v>117</v>
      </c>
      <c r="C37" s="83">
        <v>33</v>
      </c>
      <c r="D37" s="13" t="s">
        <v>24</v>
      </c>
      <c r="E37" s="89" t="s">
        <v>118</v>
      </c>
      <c r="F37" s="12" t="s">
        <v>119</v>
      </c>
      <c r="G37" s="89" t="s">
        <v>98</v>
      </c>
      <c r="H37" s="83" t="s">
        <v>28</v>
      </c>
      <c r="I37" s="30">
        <v>400000000</v>
      </c>
      <c r="J37" s="30"/>
      <c r="K37" s="8">
        <v>42475</v>
      </c>
      <c r="L37" s="105">
        <v>42495</v>
      </c>
      <c r="M37" s="105">
        <v>42500</v>
      </c>
      <c r="N37" s="9">
        <v>365</v>
      </c>
      <c r="O37" s="105">
        <v>42855</v>
      </c>
      <c r="P37" s="112" t="s">
        <v>120</v>
      </c>
      <c r="Q37" s="13" t="s">
        <v>266</v>
      </c>
      <c r="R37" s="113" t="s">
        <v>121</v>
      </c>
      <c r="S37" s="114" t="s">
        <v>376</v>
      </c>
      <c r="T37" s="109"/>
      <c r="U37" s="109"/>
      <c r="V37" s="109"/>
      <c r="W37" s="109"/>
      <c r="X37" s="109"/>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row>
    <row r="38" spans="1:240" s="111" customFormat="1" ht="211.5" customHeight="1" x14ac:dyDescent="0.2">
      <c r="A38" s="25">
        <v>32</v>
      </c>
      <c r="B38" s="82" t="s">
        <v>117</v>
      </c>
      <c r="C38" s="83">
        <v>33</v>
      </c>
      <c r="D38" s="13" t="s">
        <v>24</v>
      </c>
      <c r="E38" s="89" t="s">
        <v>118</v>
      </c>
      <c r="F38" s="12" t="s">
        <v>119</v>
      </c>
      <c r="G38" s="89" t="s">
        <v>98</v>
      </c>
      <c r="H38" s="83" t="s">
        <v>28</v>
      </c>
      <c r="I38" s="30">
        <v>198000000</v>
      </c>
      <c r="J38" s="30"/>
      <c r="K38" s="8">
        <v>42444</v>
      </c>
      <c r="L38" s="105">
        <v>42475</v>
      </c>
      <c r="M38" s="105">
        <v>42480</v>
      </c>
      <c r="N38" s="9">
        <v>300</v>
      </c>
      <c r="O38" s="105">
        <v>42744</v>
      </c>
      <c r="P38" s="112" t="s">
        <v>122</v>
      </c>
      <c r="Q38" s="13" t="s">
        <v>267</v>
      </c>
      <c r="R38" s="113" t="s">
        <v>123</v>
      </c>
      <c r="S38" s="114" t="s">
        <v>376</v>
      </c>
      <c r="T38" s="109"/>
      <c r="U38" s="109"/>
      <c r="V38" s="109"/>
      <c r="W38" s="109"/>
      <c r="X38" s="109"/>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row>
    <row r="39" spans="1:240" s="111" customFormat="1" ht="51" customHeight="1" x14ac:dyDescent="0.2">
      <c r="A39" s="25">
        <v>33</v>
      </c>
      <c r="B39" s="82" t="s">
        <v>117</v>
      </c>
      <c r="C39" s="83">
        <v>33</v>
      </c>
      <c r="D39" s="13" t="s">
        <v>24</v>
      </c>
      <c r="E39" s="89" t="s">
        <v>118</v>
      </c>
      <c r="F39" s="12" t="s">
        <v>119</v>
      </c>
      <c r="G39" s="89" t="s">
        <v>253</v>
      </c>
      <c r="H39" s="83" t="s">
        <v>28</v>
      </c>
      <c r="I39" s="30">
        <v>120000000</v>
      </c>
      <c r="J39" s="30"/>
      <c r="K39" s="8">
        <v>42465</v>
      </c>
      <c r="L39" s="105">
        <v>42505</v>
      </c>
      <c r="M39" s="105">
        <v>42510</v>
      </c>
      <c r="N39" s="9">
        <v>365</v>
      </c>
      <c r="O39" s="105">
        <v>42865</v>
      </c>
      <c r="P39" s="106">
        <v>321519</v>
      </c>
      <c r="Q39" s="13" t="s">
        <v>312</v>
      </c>
      <c r="R39" s="14" t="s">
        <v>124</v>
      </c>
      <c r="S39" s="114" t="s">
        <v>376</v>
      </c>
      <c r="T39" s="109"/>
      <c r="U39" s="109"/>
      <c r="V39" s="109"/>
      <c r="W39" s="109"/>
      <c r="X39" s="109"/>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row>
    <row r="40" spans="1:240" s="111" customFormat="1" ht="63.75" customHeight="1" x14ac:dyDescent="0.2">
      <c r="A40" s="25">
        <v>34</v>
      </c>
      <c r="B40" s="82" t="s">
        <v>117</v>
      </c>
      <c r="C40" s="83">
        <v>33</v>
      </c>
      <c r="D40" s="13" t="s">
        <v>24</v>
      </c>
      <c r="E40" s="89" t="s">
        <v>118</v>
      </c>
      <c r="F40" s="12" t="s">
        <v>119</v>
      </c>
      <c r="G40" s="89" t="s">
        <v>27</v>
      </c>
      <c r="H40" s="83" t="s">
        <v>70</v>
      </c>
      <c r="I40" s="30">
        <v>100000000</v>
      </c>
      <c r="J40" s="30"/>
      <c r="K40" s="8">
        <v>42495</v>
      </c>
      <c r="L40" s="105">
        <v>42536</v>
      </c>
      <c r="M40" s="105">
        <v>42541</v>
      </c>
      <c r="N40" s="9">
        <v>120</v>
      </c>
      <c r="O40" s="105">
        <v>42656</v>
      </c>
      <c r="P40" s="106"/>
      <c r="Q40" s="13" t="s">
        <v>268</v>
      </c>
      <c r="R40" s="14" t="s">
        <v>125</v>
      </c>
      <c r="S40" s="114" t="s">
        <v>376</v>
      </c>
      <c r="T40" s="109"/>
      <c r="U40" s="109"/>
      <c r="V40" s="109"/>
      <c r="W40" s="109"/>
      <c r="X40" s="109"/>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row>
    <row r="41" spans="1:240" s="111" customFormat="1" ht="89.25" customHeight="1" x14ac:dyDescent="0.2">
      <c r="A41" s="25">
        <v>35</v>
      </c>
      <c r="B41" s="82" t="s">
        <v>117</v>
      </c>
      <c r="C41" s="83">
        <v>33</v>
      </c>
      <c r="D41" s="13" t="s">
        <v>24</v>
      </c>
      <c r="E41" s="89" t="s">
        <v>118</v>
      </c>
      <c r="F41" s="12" t="s">
        <v>119</v>
      </c>
      <c r="G41" s="83" t="s">
        <v>126</v>
      </c>
      <c r="H41" s="83" t="s">
        <v>252</v>
      </c>
      <c r="I41" s="30">
        <v>342000000</v>
      </c>
      <c r="J41" s="30"/>
      <c r="K41" s="8">
        <v>42465</v>
      </c>
      <c r="L41" s="105">
        <v>42526</v>
      </c>
      <c r="M41" s="105">
        <v>42531</v>
      </c>
      <c r="N41" s="9">
        <v>365</v>
      </c>
      <c r="O41" s="105">
        <v>42550</v>
      </c>
      <c r="P41" s="106">
        <v>81111811</v>
      </c>
      <c r="Q41" s="13" t="s">
        <v>269</v>
      </c>
      <c r="R41" s="113" t="s">
        <v>127</v>
      </c>
      <c r="S41" s="114" t="s">
        <v>376</v>
      </c>
      <c r="T41" s="109"/>
      <c r="U41" s="109"/>
      <c r="V41" s="109"/>
      <c r="W41" s="109"/>
      <c r="X41" s="109"/>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row>
    <row r="42" spans="1:240" s="111" customFormat="1" ht="63.75" customHeight="1" x14ac:dyDescent="0.2">
      <c r="A42" s="25">
        <v>36</v>
      </c>
      <c r="B42" s="82" t="s">
        <v>117</v>
      </c>
      <c r="C42" s="83">
        <v>33</v>
      </c>
      <c r="D42" s="13" t="s">
        <v>24</v>
      </c>
      <c r="E42" s="89" t="s">
        <v>118</v>
      </c>
      <c r="F42" s="12" t="s">
        <v>119</v>
      </c>
      <c r="G42" s="89" t="s">
        <v>27</v>
      </c>
      <c r="H42" s="83" t="s">
        <v>70</v>
      </c>
      <c r="I42" s="30">
        <v>50800000</v>
      </c>
      <c r="J42" s="30"/>
      <c r="K42" s="8">
        <v>42556</v>
      </c>
      <c r="L42" s="105">
        <v>42592</v>
      </c>
      <c r="M42" s="105">
        <v>42597</v>
      </c>
      <c r="N42" s="9">
        <v>60</v>
      </c>
      <c r="O42" s="105">
        <v>42652</v>
      </c>
      <c r="P42" s="106">
        <v>81112502</v>
      </c>
      <c r="Q42" s="13" t="s">
        <v>270</v>
      </c>
      <c r="R42" s="14" t="s">
        <v>128</v>
      </c>
      <c r="S42" s="114" t="s">
        <v>376</v>
      </c>
      <c r="T42" s="109"/>
      <c r="U42" s="109"/>
      <c r="V42" s="109"/>
      <c r="W42" s="109"/>
      <c r="X42" s="109"/>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row>
    <row r="43" spans="1:240" s="145" customFormat="1" ht="89.25" customHeight="1" x14ac:dyDescent="0.2">
      <c r="A43" s="25">
        <v>37</v>
      </c>
      <c r="B43" s="82" t="s">
        <v>129</v>
      </c>
      <c r="C43" s="83">
        <v>31102</v>
      </c>
      <c r="D43" s="27" t="s">
        <v>130</v>
      </c>
      <c r="E43" s="76">
        <v>311020301</v>
      </c>
      <c r="F43" s="28" t="s">
        <v>97</v>
      </c>
      <c r="G43" s="73" t="s">
        <v>35</v>
      </c>
      <c r="H43" s="13" t="s">
        <v>255</v>
      </c>
      <c r="I43" s="84">
        <v>29527065</v>
      </c>
      <c r="J43" s="84"/>
      <c r="K43" s="8">
        <v>42356</v>
      </c>
      <c r="L43" s="8">
        <v>42416</v>
      </c>
      <c r="M43" s="8">
        <v>42062</v>
      </c>
      <c r="N43" s="9">
        <v>305</v>
      </c>
      <c r="O43" s="8">
        <v>42730</v>
      </c>
      <c r="P43" s="85" t="s">
        <v>131</v>
      </c>
      <c r="Q43" s="82" t="s">
        <v>307</v>
      </c>
      <c r="R43" s="80" t="s">
        <v>132</v>
      </c>
      <c r="S43" s="86" t="s">
        <v>361</v>
      </c>
      <c r="T43" s="12" t="s">
        <v>325</v>
      </c>
      <c r="U43" s="81" t="s">
        <v>320</v>
      </c>
      <c r="V43" s="126" t="s">
        <v>321</v>
      </c>
      <c r="W43" s="126"/>
      <c r="X43" s="126"/>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row>
    <row r="44" spans="1:240" s="145" customFormat="1" ht="76.5" customHeight="1" x14ac:dyDescent="0.2">
      <c r="A44" s="25">
        <v>38</v>
      </c>
      <c r="B44" s="82" t="s">
        <v>129</v>
      </c>
      <c r="C44" s="83">
        <v>31202</v>
      </c>
      <c r="D44" s="27" t="s">
        <v>248</v>
      </c>
      <c r="E44" s="33">
        <v>3120204</v>
      </c>
      <c r="F44" s="131" t="s">
        <v>257</v>
      </c>
      <c r="G44" s="73" t="s">
        <v>35</v>
      </c>
      <c r="H44" s="82" t="s">
        <v>28</v>
      </c>
      <c r="I44" s="84">
        <f>26000000</f>
        <v>26000000</v>
      </c>
      <c r="J44" s="84"/>
      <c r="K44" s="8">
        <v>42382</v>
      </c>
      <c r="L44" s="8">
        <v>42445</v>
      </c>
      <c r="M44" s="8">
        <v>42456</v>
      </c>
      <c r="N44" s="101">
        <v>90</v>
      </c>
      <c r="O44" s="8">
        <v>42548</v>
      </c>
      <c r="P44" s="127" t="s">
        <v>133</v>
      </c>
      <c r="Q44" s="82" t="s">
        <v>134</v>
      </c>
      <c r="R44" s="80" t="s">
        <v>135</v>
      </c>
      <c r="S44" s="86" t="s">
        <v>361</v>
      </c>
      <c r="T44" s="126"/>
      <c r="U44" s="126"/>
      <c r="V44" s="126"/>
      <c r="W44" s="126"/>
      <c r="X44" s="126"/>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row>
    <row r="45" spans="1:240" s="145" customFormat="1" ht="114.75" customHeight="1" x14ac:dyDescent="0.2">
      <c r="A45" s="25">
        <v>39</v>
      </c>
      <c r="B45" s="82" t="s">
        <v>129</v>
      </c>
      <c r="C45" s="83">
        <v>31202</v>
      </c>
      <c r="D45" s="27" t="s">
        <v>248</v>
      </c>
      <c r="E45" s="33">
        <v>3120217</v>
      </c>
      <c r="F45" s="131" t="s">
        <v>136</v>
      </c>
      <c r="G45" s="18" t="s">
        <v>254</v>
      </c>
      <c r="H45" s="82" t="s">
        <v>28</v>
      </c>
      <c r="I45" s="84">
        <v>80000000</v>
      </c>
      <c r="J45" s="84"/>
      <c r="K45" s="8">
        <v>42395</v>
      </c>
      <c r="L45" s="8">
        <v>42480</v>
      </c>
      <c r="M45" s="8">
        <v>42501</v>
      </c>
      <c r="N45" s="101">
        <v>150</v>
      </c>
      <c r="O45" s="8">
        <v>42653</v>
      </c>
      <c r="P45" s="132" t="s">
        <v>137</v>
      </c>
      <c r="Q45" s="82" t="s">
        <v>138</v>
      </c>
      <c r="R45" s="80" t="s">
        <v>139</v>
      </c>
      <c r="S45" s="86" t="s">
        <v>361</v>
      </c>
      <c r="T45" s="126"/>
      <c r="U45" s="126"/>
      <c r="V45" s="126"/>
      <c r="W45" s="126"/>
      <c r="X45" s="126"/>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row>
    <row r="46" spans="1:240" s="145" customFormat="1" ht="76.5" customHeight="1" x14ac:dyDescent="0.2">
      <c r="A46" s="25">
        <v>40</v>
      </c>
      <c r="B46" s="82" t="s">
        <v>129</v>
      </c>
      <c r="C46" s="83">
        <v>31202</v>
      </c>
      <c r="D46" s="27" t="s">
        <v>248</v>
      </c>
      <c r="E46" s="33">
        <v>3120204</v>
      </c>
      <c r="F46" s="131" t="s">
        <v>257</v>
      </c>
      <c r="G46" s="73" t="s">
        <v>140</v>
      </c>
      <c r="H46" s="82" t="s">
        <v>70</v>
      </c>
      <c r="I46" s="84">
        <f>20800000</f>
        <v>20800000</v>
      </c>
      <c r="J46" s="84"/>
      <c r="K46" s="8">
        <v>42402</v>
      </c>
      <c r="L46" s="8">
        <v>42470</v>
      </c>
      <c r="M46" s="8">
        <v>42484</v>
      </c>
      <c r="N46" s="101">
        <v>90</v>
      </c>
      <c r="O46" s="8">
        <v>42574</v>
      </c>
      <c r="P46" s="10" t="s">
        <v>141</v>
      </c>
      <c r="Q46" s="82" t="s">
        <v>142</v>
      </c>
      <c r="R46" s="103" t="s">
        <v>143</v>
      </c>
      <c r="S46" s="86" t="s">
        <v>361</v>
      </c>
      <c r="T46" s="126"/>
      <c r="U46" s="126"/>
      <c r="V46" s="126"/>
      <c r="W46" s="126"/>
      <c r="X46" s="126"/>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row>
    <row r="47" spans="1:240" s="145" customFormat="1" ht="81.75" customHeight="1" x14ac:dyDescent="0.2">
      <c r="A47" s="25">
        <v>41</v>
      </c>
      <c r="B47" s="82" t="s">
        <v>129</v>
      </c>
      <c r="C47" s="83">
        <v>31202</v>
      </c>
      <c r="D47" s="27" t="s">
        <v>248</v>
      </c>
      <c r="E47" s="133">
        <v>3120204</v>
      </c>
      <c r="F47" s="131" t="s">
        <v>257</v>
      </c>
      <c r="G47" s="73" t="s">
        <v>140</v>
      </c>
      <c r="H47" s="82" t="s">
        <v>70</v>
      </c>
      <c r="I47" s="84">
        <v>8633642</v>
      </c>
      <c r="J47" s="84"/>
      <c r="K47" s="8">
        <v>42367</v>
      </c>
      <c r="L47" s="8">
        <v>42415</v>
      </c>
      <c r="M47" s="8">
        <v>42420</v>
      </c>
      <c r="N47" s="101">
        <v>20</v>
      </c>
      <c r="O47" s="8">
        <v>42440</v>
      </c>
      <c r="P47" s="10" t="s">
        <v>144</v>
      </c>
      <c r="Q47" s="82" t="s">
        <v>145</v>
      </c>
      <c r="R47" s="80" t="s">
        <v>139</v>
      </c>
      <c r="S47" s="86" t="s">
        <v>361</v>
      </c>
      <c r="T47" s="96" t="s">
        <v>292</v>
      </c>
      <c r="U47" s="81" t="s">
        <v>295</v>
      </c>
      <c r="V47" s="126"/>
      <c r="W47" s="126"/>
      <c r="X47" s="126"/>
      <c r="Y47" s="148"/>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row>
    <row r="48" spans="1:240" s="145" customFormat="1" ht="127.5" customHeight="1" x14ac:dyDescent="0.2">
      <c r="A48" s="25">
        <v>42</v>
      </c>
      <c r="B48" s="82" t="s">
        <v>129</v>
      </c>
      <c r="C48" s="83">
        <v>31202</v>
      </c>
      <c r="D48" s="27" t="s">
        <v>248</v>
      </c>
      <c r="E48" s="33">
        <v>3120204</v>
      </c>
      <c r="F48" s="131" t="s">
        <v>257</v>
      </c>
      <c r="G48" s="73" t="s">
        <v>140</v>
      </c>
      <c r="H48" s="82" t="s">
        <v>70</v>
      </c>
      <c r="I48" s="84">
        <v>400000</v>
      </c>
      <c r="J48" s="84"/>
      <c r="K48" s="8">
        <v>42367</v>
      </c>
      <c r="L48" s="8">
        <v>42429</v>
      </c>
      <c r="M48" s="8">
        <v>42420</v>
      </c>
      <c r="N48" s="101">
        <v>300</v>
      </c>
      <c r="O48" s="8">
        <v>42716</v>
      </c>
      <c r="P48" s="11" t="s">
        <v>146</v>
      </c>
      <c r="Q48" s="82" t="s">
        <v>293</v>
      </c>
      <c r="R48" s="103" t="s">
        <v>147</v>
      </c>
      <c r="S48" s="86" t="s">
        <v>361</v>
      </c>
      <c r="T48" s="96" t="s">
        <v>292</v>
      </c>
      <c r="U48" s="81" t="s">
        <v>385</v>
      </c>
      <c r="V48" s="81" t="s">
        <v>384</v>
      </c>
      <c r="W48" s="126"/>
      <c r="X48" s="126"/>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row>
    <row r="49" spans="1:240" s="145" customFormat="1" ht="127.5" customHeight="1" x14ac:dyDescent="0.2">
      <c r="A49" s="25">
        <v>43</v>
      </c>
      <c r="B49" s="82" t="s">
        <v>129</v>
      </c>
      <c r="C49" s="83">
        <v>31202</v>
      </c>
      <c r="D49" s="27" t="s">
        <v>248</v>
      </c>
      <c r="E49" s="33">
        <v>3120204</v>
      </c>
      <c r="F49" s="131" t="s">
        <v>257</v>
      </c>
      <c r="G49" s="73" t="s">
        <v>140</v>
      </c>
      <c r="H49" s="82" t="s">
        <v>70</v>
      </c>
      <c r="I49" s="84">
        <v>1000000</v>
      </c>
      <c r="J49" s="84"/>
      <c r="K49" s="8">
        <v>42367</v>
      </c>
      <c r="L49" s="8">
        <v>42429</v>
      </c>
      <c r="M49" s="8">
        <v>42420</v>
      </c>
      <c r="N49" s="101">
        <v>300</v>
      </c>
      <c r="O49" s="8">
        <v>42716</v>
      </c>
      <c r="P49" s="11" t="s">
        <v>146</v>
      </c>
      <c r="Q49" s="82" t="s">
        <v>382</v>
      </c>
      <c r="R49" s="103" t="s">
        <v>147</v>
      </c>
      <c r="S49" s="86" t="s">
        <v>361</v>
      </c>
      <c r="T49" s="96" t="s">
        <v>292</v>
      </c>
      <c r="U49" s="81" t="s">
        <v>295</v>
      </c>
      <c r="V49" s="126"/>
      <c r="W49" s="126"/>
      <c r="X49" s="126"/>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c r="ID49" s="144"/>
      <c r="IE49" s="144"/>
      <c r="IF49" s="144"/>
    </row>
    <row r="50" spans="1:240" s="145" customFormat="1" ht="127.5" customHeight="1" x14ac:dyDescent="0.2">
      <c r="A50" s="25">
        <v>44</v>
      </c>
      <c r="B50" s="82" t="s">
        <v>129</v>
      </c>
      <c r="C50" s="83">
        <v>31202</v>
      </c>
      <c r="D50" s="27" t="s">
        <v>248</v>
      </c>
      <c r="E50" s="33">
        <v>3120204</v>
      </c>
      <c r="F50" s="131" t="s">
        <v>257</v>
      </c>
      <c r="G50" s="73" t="s">
        <v>140</v>
      </c>
      <c r="H50" s="82" t="s">
        <v>70</v>
      </c>
      <c r="I50" s="84">
        <v>1100000</v>
      </c>
      <c r="J50" s="84"/>
      <c r="K50" s="8">
        <v>42367</v>
      </c>
      <c r="L50" s="8">
        <v>42429</v>
      </c>
      <c r="M50" s="8">
        <v>42420</v>
      </c>
      <c r="N50" s="101">
        <v>300</v>
      </c>
      <c r="O50" s="8">
        <v>42716</v>
      </c>
      <c r="P50" s="11" t="s">
        <v>146</v>
      </c>
      <c r="Q50" s="82" t="s">
        <v>294</v>
      </c>
      <c r="R50" s="103" t="s">
        <v>147</v>
      </c>
      <c r="S50" s="86" t="s">
        <v>361</v>
      </c>
      <c r="T50" s="96" t="s">
        <v>292</v>
      </c>
      <c r="U50" s="81" t="s">
        <v>295</v>
      </c>
      <c r="V50" s="126"/>
      <c r="W50" s="126"/>
      <c r="X50" s="126"/>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c r="ID50" s="144"/>
      <c r="IE50" s="144"/>
      <c r="IF50" s="144"/>
    </row>
    <row r="51" spans="1:240" s="145" customFormat="1" ht="127.5" customHeight="1" x14ac:dyDescent="0.2">
      <c r="A51" s="25">
        <v>45</v>
      </c>
      <c r="B51" s="82" t="s">
        <v>129</v>
      </c>
      <c r="C51" s="83">
        <v>31202</v>
      </c>
      <c r="D51" s="27" t="s">
        <v>248</v>
      </c>
      <c r="E51" s="33">
        <v>3120204</v>
      </c>
      <c r="F51" s="131" t="s">
        <v>257</v>
      </c>
      <c r="G51" s="73" t="s">
        <v>140</v>
      </c>
      <c r="H51" s="82" t="s">
        <v>70</v>
      </c>
      <c r="I51" s="84">
        <v>900000</v>
      </c>
      <c r="J51" s="84"/>
      <c r="K51" s="8">
        <v>42367</v>
      </c>
      <c r="L51" s="8">
        <v>42429</v>
      </c>
      <c r="M51" s="8">
        <v>42420</v>
      </c>
      <c r="N51" s="101">
        <v>300</v>
      </c>
      <c r="O51" s="8">
        <v>42716</v>
      </c>
      <c r="P51" s="11" t="s">
        <v>146</v>
      </c>
      <c r="Q51" s="82" t="s">
        <v>383</v>
      </c>
      <c r="R51" s="103" t="s">
        <v>147</v>
      </c>
      <c r="S51" s="86" t="s">
        <v>361</v>
      </c>
      <c r="T51" s="96" t="s">
        <v>292</v>
      </c>
      <c r="U51" s="81" t="s">
        <v>295</v>
      </c>
      <c r="V51" s="126"/>
      <c r="W51" s="126"/>
      <c r="X51" s="126"/>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c r="ID51" s="144"/>
      <c r="IE51" s="144"/>
      <c r="IF51" s="144"/>
    </row>
    <row r="52" spans="1:240" s="145" customFormat="1" ht="127.5" customHeight="1" x14ac:dyDescent="0.2">
      <c r="A52" s="25">
        <v>46</v>
      </c>
      <c r="B52" s="82" t="s">
        <v>129</v>
      </c>
      <c r="C52" s="83">
        <v>31202</v>
      </c>
      <c r="D52" s="27" t="s">
        <v>248</v>
      </c>
      <c r="E52" s="33">
        <v>3120204</v>
      </c>
      <c r="F52" s="131" t="s">
        <v>257</v>
      </c>
      <c r="G52" s="73" t="s">
        <v>140</v>
      </c>
      <c r="H52" s="82" t="s">
        <v>70</v>
      </c>
      <c r="I52" s="84">
        <v>1010000</v>
      </c>
      <c r="J52" s="84"/>
      <c r="K52" s="8">
        <v>42367</v>
      </c>
      <c r="L52" s="8">
        <v>42429</v>
      </c>
      <c r="M52" s="8">
        <v>42420</v>
      </c>
      <c r="N52" s="101">
        <v>300</v>
      </c>
      <c r="O52" s="8">
        <v>42716</v>
      </c>
      <c r="P52" s="11" t="s">
        <v>146</v>
      </c>
      <c r="Q52" s="13" t="s">
        <v>296</v>
      </c>
      <c r="R52" s="103" t="s">
        <v>147</v>
      </c>
      <c r="S52" s="86" t="s">
        <v>361</v>
      </c>
      <c r="T52" s="96" t="s">
        <v>292</v>
      </c>
      <c r="U52" s="81" t="s">
        <v>323</v>
      </c>
      <c r="V52" s="126"/>
      <c r="W52" s="126"/>
      <c r="X52" s="126"/>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row>
    <row r="53" spans="1:240" s="145" customFormat="1" ht="183" customHeight="1" x14ac:dyDescent="0.2">
      <c r="A53" s="25">
        <v>47</v>
      </c>
      <c r="B53" s="82" t="s">
        <v>129</v>
      </c>
      <c r="C53" s="83">
        <v>31202</v>
      </c>
      <c r="D53" s="27" t="s">
        <v>248</v>
      </c>
      <c r="E53" s="33">
        <v>3120204</v>
      </c>
      <c r="F53" s="131" t="s">
        <v>257</v>
      </c>
      <c r="G53" s="73" t="s">
        <v>98</v>
      </c>
      <c r="H53" s="82" t="s">
        <v>70</v>
      </c>
      <c r="I53" s="84">
        <v>1100000</v>
      </c>
      <c r="J53" s="84"/>
      <c r="K53" s="8">
        <v>42373</v>
      </c>
      <c r="L53" s="8">
        <v>42429</v>
      </c>
      <c r="M53" s="8">
        <v>42433</v>
      </c>
      <c r="N53" s="101">
        <v>365</v>
      </c>
      <c r="O53" s="8">
        <f>M53+N53</f>
        <v>42798</v>
      </c>
      <c r="P53" s="11" t="s">
        <v>146</v>
      </c>
      <c r="Q53" s="155" t="s">
        <v>401</v>
      </c>
      <c r="R53" s="103" t="s">
        <v>147</v>
      </c>
      <c r="S53" s="86" t="s">
        <v>361</v>
      </c>
      <c r="T53" s="96" t="s">
        <v>386</v>
      </c>
      <c r="U53" s="81" t="s">
        <v>323</v>
      </c>
      <c r="V53" s="81" t="s">
        <v>384</v>
      </c>
      <c r="W53" s="126"/>
      <c r="X53" s="126"/>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c r="ID53" s="144"/>
      <c r="IE53" s="144"/>
      <c r="IF53" s="144"/>
    </row>
    <row r="54" spans="1:240" s="145" customFormat="1" ht="140.25" customHeight="1" x14ac:dyDescent="0.2">
      <c r="A54" s="25">
        <v>48</v>
      </c>
      <c r="B54" s="82" t="s">
        <v>129</v>
      </c>
      <c r="C54" s="89">
        <v>33</v>
      </c>
      <c r="D54" s="14" t="s">
        <v>24</v>
      </c>
      <c r="E54" s="118" t="s">
        <v>25</v>
      </c>
      <c r="F54" s="134" t="s">
        <v>26</v>
      </c>
      <c r="G54" s="73" t="s">
        <v>98</v>
      </c>
      <c r="H54" s="82" t="s">
        <v>28</v>
      </c>
      <c r="I54" s="84">
        <v>150000000</v>
      </c>
      <c r="J54" s="84"/>
      <c r="K54" s="8">
        <v>42418</v>
      </c>
      <c r="L54" s="8">
        <v>42505</v>
      </c>
      <c r="M54" s="8">
        <v>42519</v>
      </c>
      <c r="N54" s="89">
        <v>365</v>
      </c>
      <c r="O54" s="8">
        <v>42883</v>
      </c>
      <c r="P54" s="10" t="s">
        <v>148</v>
      </c>
      <c r="Q54" s="12" t="s">
        <v>343</v>
      </c>
      <c r="R54" s="103" t="s">
        <v>149</v>
      </c>
      <c r="S54" s="86" t="s">
        <v>361</v>
      </c>
      <c r="T54" s="96"/>
      <c r="U54" s="81"/>
      <c r="V54" s="126"/>
      <c r="W54" s="126"/>
      <c r="X54" s="126"/>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c r="ID54" s="144"/>
      <c r="IE54" s="144"/>
      <c r="IF54" s="144"/>
    </row>
    <row r="55" spans="1:240" s="145" customFormat="1" ht="114.75" customHeight="1" x14ac:dyDescent="0.2">
      <c r="A55" s="25">
        <v>49</v>
      </c>
      <c r="B55" s="20" t="s">
        <v>170</v>
      </c>
      <c r="C55" s="26" t="s">
        <v>150</v>
      </c>
      <c r="D55" s="36" t="s">
        <v>151</v>
      </c>
      <c r="E55" s="38">
        <v>3120102</v>
      </c>
      <c r="F55" s="37" t="s">
        <v>152</v>
      </c>
      <c r="G55" s="18" t="s">
        <v>27</v>
      </c>
      <c r="H55" s="13" t="s">
        <v>19</v>
      </c>
      <c r="I55" s="30">
        <v>190000000</v>
      </c>
      <c r="J55" s="30"/>
      <c r="K55" s="8">
        <v>42439</v>
      </c>
      <c r="L55" s="31">
        <v>42523</v>
      </c>
      <c r="M55" s="31">
        <v>42536</v>
      </c>
      <c r="N55" s="9">
        <v>150</v>
      </c>
      <c r="O55" s="31">
        <v>42686</v>
      </c>
      <c r="P55" s="10" t="s">
        <v>259</v>
      </c>
      <c r="Q55" s="29" t="s">
        <v>153</v>
      </c>
      <c r="R55" s="14" t="s">
        <v>154</v>
      </c>
      <c r="S55" s="126" t="s">
        <v>352</v>
      </c>
      <c r="T55" s="126"/>
      <c r="U55" s="126"/>
      <c r="V55" s="126"/>
      <c r="W55" s="126"/>
      <c r="X55" s="126"/>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row>
    <row r="56" spans="1:240" s="145" customFormat="1" ht="76.5" customHeight="1" x14ac:dyDescent="0.2">
      <c r="A56" s="25">
        <v>50</v>
      </c>
      <c r="B56" s="20" t="s">
        <v>170</v>
      </c>
      <c r="C56" s="26" t="s">
        <v>150</v>
      </c>
      <c r="D56" s="36" t="s">
        <v>151</v>
      </c>
      <c r="E56" s="33">
        <v>3120104</v>
      </c>
      <c r="F56" s="37" t="s">
        <v>155</v>
      </c>
      <c r="G56" s="18" t="s">
        <v>27</v>
      </c>
      <c r="H56" s="13" t="s">
        <v>19</v>
      </c>
      <c r="I56" s="30">
        <f>230000000</f>
        <v>230000000</v>
      </c>
      <c r="J56" s="30"/>
      <c r="K56" s="8">
        <f>L56-84</f>
        <v>42408</v>
      </c>
      <c r="L56" s="31">
        <v>42492</v>
      </c>
      <c r="M56" s="31">
        <v>42505</v>
      </c>
      <c r="N56" s="9">
        <v>180</v>
      </c>
      <c r="O56" s="31">
        <v>42685</v>
      </c>
      <c r="P56" s="19" t="s">
        <v>260</v>
      </c>
      <c r="Q56" s="29" t="s">
        <v>156</v>
      </c>
      <c r="R56" s="14" t="s">
        <v>157</v>
      </c>
      <c r="S56" s="126" t="s">
        <v>352</v>
      </c>
      <c r="T56" s="126"/>
      <c r="U56" s="126"/>
      <c r="V56" s="126"/>
      <c r="W56" s="126"/>
      <c r="X56" s="126"/>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c r="ID56" s="144"/>
      <c r="IE56" s="144"/>
      <c r="IF56" s="144"/>
    </row>
    <row r="57" spans="1:240" s="145" customFormat="1" ht="150.75" customHeight="1" x14ac:dyDescent="0.2">
      <c r="A57" s="25">
        <v>51</v>
      </c>
      <c r="B57" s="20" t="s">
        <v>170</v>
      </c>
      <c r="C57" s="26" t="s">
        <v>150</v>
      </c>
      <c r="D57" s="27" t="s">
        <v>248</v>
      </c>
      <c r="E57" s="26">
        <v>312020501</v>
      </c>
      <c r="F57" s="28" t="s">
        <v>102</v>
      </c>
      <c r="G57" s="18" t="s">
        <v>27</v>
      </c>
      <c r="H57" s="13" t="s">
        <v>28</v>
      </c>
      <c r="I57" s="30">
        <v>50000000</v>
      </c>
      <c r="J57" s="30"/>
      <c r="K57" s="8">
        <f>L57-84</f>
        <v>42378</v>
      </c>
      <c r="L57" s="31">
        <v>42462</v>
      </c>
      <c r="M57" s="31">
        <v>42475</v>
      </c>
      <c r="N57" s="9">
        <v>120</v>
      </c>
      <c r="O57" s="31">
        <v>42595</v>
      </c>
      <c r="P57" s="39" t="s">
        <v>261</v>
      </c>
      <c r="Q57" s="29" t="s">
        <v>158</v>
      </c>
      <c r="R57" s="14" t="s">
        <v>159</v>
      </c>
      <c r="S57" s="126" t="s">
        <v>352</v>
      </c>
      <c r="T57" s="126"/>
      <c r="U57" s="126"/>
      <c r="V57" s="126"/>
      <c r="W57" s="126"/>
      <c r="X57" s="126"/>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row>
    <row r="58" spans="1:240" s="145" customFormat="1" ht="129" customHeight="1" x14ac:dyDescent="0.2">
      <c r="A58" s="25">
        <v>52</v>
      </c>
      <c r="B58" s="82" t="s">
        <v>117</v>
      </c>
      <c r="C58" s="26" t="s">
        <v>150</v>
      </c>
      <c r="D58" s="36" t="s">
        <v>151</v>
      </c>
      <c r="E58" s="38">
        <v>3120102</v>
      </c>
      <c r="F58" s="37" t="s">
        <v>152</v>
      </c>
      <c r="G58" s="18" t="s">
        <v>35</v>
      </c>
      <c r="H58" s="13" t="s">
        <v>70</v>
      </c>
      <c r="I58" s="30">
        <v>28900000</v>
      </c>
      <c r="J58" s="30"/>
      <c r="K58" s="8">
        <v>42415</v>
      </c>
      <c r="L58" s="31">
        <v>42431</v>
      </c>
      <c r="M58" s="31">
        <v>42415</v>
      </c>
      <c r="N58" s="9">
        <v>360</v>
      </c>
      <c r="O58" s="31">
        <v>42775</v>
      </c>
      <c r="P58" s="11" t="s">
        <v>262</v>
      </c>
      <c r="Q58" s="29" t="s">
        <v>359</v>
      </c>
      <c r="R58" s="14" t="s">
        <v>160</v>
      </c>
      <c r="S58" s="114" t="s">
        <v>376</v>
      </c>
      <c r="T58" s="114"/>
      <c r="U58" s="114"/>
      <c r="V58" s="109"/>
      <c r="W58" s="107"/>
      <c r="X58" s="109"/>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row>
    <row r="59" spans="1:240" s="145" customFormat="1" ht="44.25" customHeight="1" x14ac:dyDescent="0.2">
      <c r="A59" s="25">
        <v>53</v>
      </c>
      <c r="B59" s="20" t="s">
        <v>170</v>
      </c>
      <c r="C59" s="26" t="s">
        <v>150</v>
      </c>
      <c r="D59" s="36" t="s">
        <v>151</v>
      </c>
      <c r="E59" s="38">
        <v>3120105</v>
      </c>
      <c r="F59" s="37" t="s">
        <v>161</v>
      </c>
      <c r="G59" s="18" t="s">
        <v>35</v>
      </c>
      <c r="H59" s="13" t="s">
        <v>70</v>
      </c>
      <c r="I59" s="30">
        <v>18000000</v>
      </c>
      <c r="J59" s="30"/>
      <c r="K59" s="8">
        <f>L59-63</f>
        <v>42398</v>
      </c>
      <c r="L59" s="31">
        <v>42461</v>
      </c>
      <c r="M59" s="31">
        <v>42475</v>
      </c>
      <c r="N59" s="9">
        <v>60</v>
      </c>
      <c r="O59" s="31">
        <v>42535</v>
      </c>
      <c r="P59" s="18" t="s">
        <v>263</v>
      </c>
      <c r="Q59" s="29" t="s">
        <v>162</v>
      </c>
      <c r="R59" s="14" t="s">
        <v>163</v>
      </c>
      <c r="S59" s="126" t="s">
        <v>352</v>
      </c>
      <c r="T59" s="126"/>
      <c r="U59" s="126"/>
      <c r="V59" s="126"/>
      <c r="W59" s="126"/>
      <c r="X59" s="126"/>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row>
    <row r="60" spans="1:240" s="145" customFormat="1" ht="140.25" customHeight="1" x14ac:dyDescent="0.2">
      <c r="A60" s="25">
        <v>54</v>
      </c>
      <c r="B60" s="20" t="s">
        <v>170</v>
      </c>
      <c r="C60" s="26" t="s">
        <v>16</v>
      </c>
      <c r="D60" s="27" t="s">
        <v>248</v>
      </c>
      <c r="E60" s="38">
        <v>3120105</v>
      </c>
      <c r="F60" s="37" t="s">
        <v>164</v>
      </c>
      <c r="G60" s="18" t="s">
        <v>254</v>
      </c>
      <c r="H60" s="13" t="s">
        <v>165</v>
      </c>
      <c r="I60" s="30">
        <v>400000000</v>
      </c>
      <c r="J60" s="30"/>
      <c r="K60" s="8">
        <f t="shared" ref="K60" si="0">L60-84</f>
        <v>42530</v>
      </c>
      <c r="L60" s="31">
        <v>42614</v>
      </c>
      <c r="M60" s="31">
        <v>42637</v>
      </c>
      <c r="N60" s="9">
        <v>365</v>
      </c>
      <c r="O60" s="31">
        <v>43002</v>
      </c>
      <c r="P60" s="10" t="s">
        <v>264</v>
      </c>
      <c r="Q60" s="29" t="s">
        <v>166</v>
      </c>
      <c r="R60" s="14" t="s">
        <v>167</v>
      </c>
      <c r="S60" s="126" t="s">
        <v>352</v>
      </c>
      <c r="T60" s="126"/>
      <c r="U60" s="126"/>
      <c r="V60" s="126"/>
      <c r="W60" s="126"/>
      <c r="X60" s="126"/>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row>
    <row r="61" spans="1:240" s="145" customFormat="1" ht="109.5" customHeight="1" x14ac:dyDescent="0.2">
      <c r="A61" s="25">
        <v>55</v>
      </c>
      <c r="B61" s="20" t="s">
        <v>170</v>
      </c>
      <c r="C61" s="26" t="s">
        <v>16</v>
      </c>
      <c r="D61" s="27" t="s">
        <v>248</v>
      </c>
      <c r="E61" s="38">
        <v>312020601</v>
      </c>
      <c r="F61" s="37" t="s">
        <v>164</v>
      </c>
      <c r="G61" s="18" t="s">
        <v>86</v>
      </c>
      <c r="H61" s="13" t="s">
        <v>28</v>
      </c>
      <c r="I61" s="30">
        <v>0</v>
      </c>
      <c r="J61" s="30"/>
      <c r="K61" s="8">
        <v>42410</v>
      </c>
      <c r="L61" s="31">
        <v>42492</v>
      </c>
      <c r="M61" s="31">
        <f>L61+5</f>
        <v>42497</v>
      </c>
      <c r="N61" s="9">
        <v>365</v>
      </c>
      <c r="O61" s="31">
        <f>M61+N61</f>
        <v>42862</v>
      </c>
      <c r="P61" s="10" t="s">
        <v>265</v>
      </c>
      <c r="Q61" s="29" t="s">
        <v>168</v>
      </c>
      <c r="R61" s="14" t="s">
        <v>169</v>
      </c>
      <c r="S61" s="126" t="s">
        <v>352</v>
      </c>
      <c r="T61" s="81"/>
      <c r="U61" s="81"/>
      <c r="V61" s="126"/>
      <c r="W61" s="126"/>
      <c r="X61" s="126"/>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row>
    <row r="62" spans="1:240" s="145" customFormat="1" ht="309.75" customHeight="1" x14ac:dyDescent="0.2">
      <c r="A62" s="25">
        <v>56</v>
      </c>
      <c r="B62" s="20" t="s">
        <v>173</v>
      </c>
      <c r="C62" s="26">
        <v>33</v>
      </c>
      <c r="D62" s="13" t="s">
        <v>24</v>
      </c>
      <c r="E62" s="118" t="s">
        <v>25</v>
      </c>
      <c r="F62" s="18" t="s">
        <v>26</v>
      </c>
      <c r="G62" s="83" t="s">
        <v>126</v>
      </c>
      <c r="H62" s="83" t="s">
        <v>252</v>
      </c>
      <c r="I62" s="30">
        <v>541800000</v>
      </c>
      <c r="J62" s="30"/>
      <c r="K62" s="127">
        <v>42342</v>
      </c>
      <c r="L62" s="127">
        <v>42473</v>
      </c>
      <c r="M62" s="127">
        <v>42539</v>
      </c>
      <c r="N62" s="30">
        <v>180</v>
      </c>
      <c r="O62" s="127">
        <v>42721</v>
      </c>
      <c r="P62" s="73" t="s">
        <v>171</v>
      </c>
      <c r="Q62" s="29" t="s">
        <v>402</v>
      </c>
      <c r="R62" s="14" t="s">
        <v>172</v>
      </c>
      <c r="S62" s="81" t="s">
        <v>299</v>
      </c>
      <c r="T62" s="141" t="s">
        <v>403</v>
      </c>
      <c r="U62" s="81" t="s">
        <v>298</v>
      </c>
      <c r="V62" s="81" t="s">
        <v>297</v>
      </c>
      <c r="W62" s="126"/>
      <c r="X62" s="126"/>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row>
    <row r="63" spans="1:240" s="150" customFormat="1" ht="191.25" customHeight="1" x14ac:dyDescent="0.2">
      <c r="A63" s="25">
        <v>57</v>
      </c>
      <c r="B63" s="17" t="s">
        <v>129</v>
      </c>
      <c r="C63" s="88" t="s">
        <v>176</v>
      </c>
      <c r="D63" s="27" t="s">
        <v>130</v>
      </c>
      <c r="E63" s="64">
        <v>311020301</v>
      </c>
      <c r="F63" s="65" t="s">
        <v>328</v>
      </c>
      <c r="G63" s="12" t="s">
        <v>98</v>
      </c>
      <c r="H63" s="12" t="s">
        <v>28</v>
      </c>
      <c r="I63" s="24">
        <v>15200000</v>
      </c>
      <c r="J63" s="149"/>
      <c r="K63" s="95">
        <v>42394</v>
      </c>
      <c r="L63" s="99">
        <v>42439</v>
      </c>
      <c r="M63" s="99">
        <v>42444</v>
      </c>
      <c r="N63" s="101">
        <v>120</v>
      </c>
      <c r="O63" s="99">
        <f>M63+N63</f>
        <v>42564</v>
      </c>
      <c r="P63" s="12" t="s">
        <v>394</v>
      </c>
      <c r="Q63" s="23" t="s">
        <v>364</v>
      </c>
      <c r="R63" s="14" t="s">
        <v>365</v>
      </c>
      <c r="S63" s="86" t="s">
        <v>361</v>
      </c>
      <c r="T63" s="96" t="s">
        <v>322</v>
      </c>
      <c r="U63" s="81" t="s">
        <v>390</v>
      </c>
      <c r="V63" s="97" t="s">
        <v>321</v>
      </c>
      <c r="W63" s="97" t="s">
        <v>395</v>
      </c>
      <c r="X63" s="149"/>
    </row>
    <row r="64" spans="1:240" s="145" customFormat="1" ht="135.75" customHeight="1" x14ac:dyDescent="0.2">
      <c r="A64" s="25">
        <v>58</v>
      </c>
      <c r="B64" s="87" t="s">
        <v>175</v>
      </c>
      <c r="C64" s="88" t="s">
        <v>176</v>
      </c>
      <c r="D64" s="27" t="s">
        <v>130</v>
      </c>
      <c r="E64" s="89">
        <v>311020301</v>
      </c>
      <c r="F64" s="28" t="s">
        <v>97</v>
      </c>
      <c r="G64" s="12" t="s">
        <v>98</v>
      </c>
      <c r="H64" s="13" t="s">
        <v>255</v>
      </c>
      <c r="I64" s="90">
        <v>32000000</v>
      </c>
      <c r="J64" s="90"/>
      <c r="K64" s="8">
        <v>42396</v>
      </c>
      <c r="L64" s="8">
        <v>42444</v>
      </c>
      <c r="M64" s="31">
        <v>42449</v>
      </c>
      <c r="N64" s="9">
        <v>120</v>
      </c>
      <c r="O64" s="31">
        <v>42569</v>
      </c>
      <c r="P64" s="10" t="s">
        <v>177</v>
      </c>
      <c r="Q64" s="87" t="s">
        <v>366</v>
      </c>
      <c r="R64" s="91" t="s">
        <v>178</v>
      </c>
      <c r="S64" s="81" t="s">
        <v>368</v>
      </c>
      <c r="T64" s="143" t="s">
        <v>367</v>
      </c>
      <c r="U64" s="81" t="s">
        <v>323</v>
      </c>
      <c r="V64" s="126"/>
      <c r="W64" s="126"/>
      <c r="X64" s="126"/>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row>
    <row r="65" spans="1:240" s="150" customFormat="1" ht="151.5" customHeight="1" x14ac:dyDescent="0.2">
      <c r="A65" s="25">
        <v>59</v>
      </c>
      <c r="B65" s="18" t="s">
        <v>179</v>
      </c>
      <c r="C65" s="89">
        <v>31201</v>
      </c>
      <c r="D65" s="27" t="s">
        <v>151</v>
      </c>
      <c r="E65" s="102">
        <v>3120104</v>
      </c>
      <c r="F65" s="18" t="s">
        <v>155</v>
      </c>
      <c r="G65" s="18" t="s">
        <v>35</v>
      </c>
      <c r="H65" s="73" t="s">
        <v>70</v>
      </c>
      <c r="I65" s="84">
        <v>7000000</v>
      </c>
      <c r="J65" s="84"/>
      <c r="K65" s="8">
        <v>42466</v>
      </c>
      <c r="L65" s="31">
        <v>42529</v>
      </c>
      <c r="M65" s="31">
        <v>42534</v>
      </c>
      <c r="N65" s="92">
        <v>60</v>
      </c>
      <c r="O65" s="31">
        <v>42594</v>
      </c>
      <c r="P65" s="135" t="s">
        <v>180</v>
      </c>
      <c r="Q65" s="29" t="s">
        <v>181</v>
      </c>
      <c r="R65" s="14" t="s">
        <v>182</v>
      </c>
      <c r="S65" s="137" t="s">
        <v>304</v>
      </c>
      <c r="T65" s="151"/>
      <c r="U65" s="151"/>
      <c r="V65" s="151"/>
      <c r="W65" s="151"/>
      <c r="X65" s="151"/>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c r="HU65" s="152"/>
      <c r="HV65" s="152"/>
      <c r="HW65" s="152"/>
      <c r="HX65" s="152"/>
      <c r="HY65" s="152"/>
      <c r="HZ65" s="152"/>
      <c r="IA65" s="152"/>
      <c r="IB65" s="152"/>
      <c r="IC65" s="152"/>
      <c r="ID65" s="152"/>
      <c r="IE65" s="152"/>
      <c r="IF65" s="152"/>
    </row>
    <row r="66" spans="1:240" s="150" customFormat="1" ht="165.75" customHeight="1" x14ac:dyDescent="0.2">
      <c r="A66" s="25">
        <v>60</v>
      </c>
      <c r="B66" s="18" t="s">
        <v>179</v>
      </c>
      <c r="C66" s="89">
        <v>31201</v>
      </c>
      <c r="D66" s="27" t="s">
        <v>151</v>
      </c>
      <c r="E66" s="102">
        <v>3120104</v>
      </c>
      <c r="F66" s="18" t="s">
        <v>155</v>
      </c>
      <c r="G66" s="18" t="s">
        <v>27</v>
      </c>
      <c r="H66" s="73" t="s">
        <v>19</v>
      </c>
      <c r="I66" s="84">
        <v>124153362</v>
      </c>
      <c r="J66" s="84"/>
      <c r="K66" s="31">
        <v>42556</v>
      </c>
      <c r="L66" s="31">
        <v>42640</v>
      </c>
      <c r="M66" s="31">
        <v>42643</v>
      </c>
      <c r="N66" s="92">
        <v>90</v>
      </c>
      <c r="O66" s="31">
        <v>42733</v>
      </c>
      <c r="P66" s="18" t="s">
        <v>183</v>
      </c>
      <c r="Q66" s="136" t="s">
        <v>184</v>
      </c>
      <c r="R66" s="14" t="s">
        <v>185</v>
      </c>
      <c r="S66" s="137" t="s">
        <v>304</v>
      </c>
      <c r="T66" s="151"/>
      <c r="U66" s="151"/>
      <c r="V66" s="151"/>
      <c r="W66" s="151"/>
      <c r="X66" s="151"/>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c r="HR66" s="152"/>
      <c r="HS66" s="152"/>
      <c r="HT66" s="152"/>
      <c r="HU66" s="152"/>
      <c r="HV66" s="152"/>
      <c r="HW66" s="152"/>
      <c r="HX66" s="152"/>
      <c r="HY66" s="152"/>
      <c r="HZ66" s="152"/>
      <c r="IA66" s="152"/>
      <c r="IB66" s="152"/>
      <c r="IC66" s="152"/>
      <c r="ID66" s="152"/>
      <c r="IE66" s="152"/>
      <c r="IF66" s="152"/>
    </row>
    <row r="67" spans="1:240" s="111" customFormat="1" ht="108" customHeight="1" x14ac:dyDescent="0.2">
      <c r="A67" s="25">
        <v>61</v>
      </c>
      <c r="B67" s="18" t="s">
        <v>179</v>
      </c>
      <c r="C67" s="89">
        <v>31201</v>
      </c>
      <c r="D67" s="27" t="s">
        <v>151</v>
      </c>
      <c r="E67" s="102">
        <v>3120103</v>
      </c>
      <c r="F67" s="18" t="s">
        <v>186</v>
      </c>
      <c r="G67" s="18" t="s">
        <v>27</v>
      </c>
      <c r="H67" s="73" t="s">
        <v>19</v>
      </c>
      <c r="I67" s="84">
        <v>108318032</v>
      </c>
      <c r="J67" s="84"/>
      <c r="K67" s="31">
        <v>42348</v>
      </c>
      <c r="L67" s="31">
        <v>42425</v>
      </c>
      <c r="M67" s="31">
        <v>42430</v>
      </c>
      <c r="N67" s="92">
        <v>365</v>
      </c>
      <c r="O67" s="31">
        <v>42795</v>
      </c>
      <c r="P67" s="86" t="s">
        <v>187</v>
      </c>
      <c r="Q67" s="93" t="s">
        <v>309</v>
      </c>
      <c r="R67" s="94" t="s">
        <v>381</v>
      </c>
      <c r="S67" s="137" t="s">
        <v>304</v>
      </c>
      <c r="T67" s="138" t="s">
        <v>300</v>
      </c>
      <c r="U67" s="137" t="s">
        <v>301</v>
      </c>
      <c r="V67" s="146"/>
      <c r="W67" s="146"/>
      <c r="X67" s="146"/>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row>
    <row r="68" spans="1:240" s="150" customFormat="1" ht="114.75" customHeight="1" x14ac:dyDescent="0.2">
      <c r="A68" s="25">
        <v>62</v>
      </c>
      <c r="B68" s="18" t="s">
        <v>179</v>
      </c>
      <c r="C68" s="26" t="s">
        <v>16</v>
      </c>
      <c r="D68" s="27" t="s">
        <v>248</v>
      </c>
      <c r="E68" s="102">
        <v>312020501</v>
      </c>
      <c r="F68" s="18" t="s">
        <v>188</v>
      </c>
      <c r="G68" s="18" t="s">
        <v>35</v>
      </c>
      <c r="H68" s="73" t="s">
        <v>19</v>
      </c>
      <c r="I68" s="84">
        <v>25456345</v>
      </c>
      <c r="J68" s="84"/>
      <c r="K68" s="31">
        <v>42496</v>
      </c>
      <c r="L68" s="31">
        <v>42559</v>
      </c>
      <c r="M68" s="31">
        <v>42565</v>
      </c>
      <c r="N68" s="92">
        <v>365</v>
      </c>
      <c r="O68" s="31">
        <v>42930</v>
      </c>
      <c r="P68" s="86" t="s">
        <v>189</v>
      </c>
      <c r="Q68" s="93" t="s">
        <v>190</v>
      </c>
      <c r="R68" s="94" t="s">
        <v>191</v>
      </c>
      <c r="S68" s="137" t="s">
        <v>304</v>
      </c>
      <c r="T68" s="151"/>
      <c r="U68" s="151"/>
      <c r="V68" s="151"/>
      <c r="W68" s="151"/>
      <c r="X68" s="151"/>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c r="HK68" s="152"/>
      <c r="HL68" s="152"/>
      <c r="HM68" s="152"/>
      <c r="HN68" s="152"/>
      <c r="HO68" s="152"/>
      <c r="HP68" s="152"/>
      <c r="HQ68" s="152"/>
      <c r="HR68" s="152"/>
      <c r="HS68" s="152"/>
      <c r="HT68" s="152"/>
      <c r="HU68" s="152"/>
      <c r="HV68" s="152"/>
      <c r="HW68" s="152"/>
      <c r="HX68" s="152"/>
      <c r="HY68" s="152"/>
      <c r="HZ68" s="152"/>
      <c r="IA68" s="152"/>
      <c r="IB68" s="152"/>
      <c r="IC68" s="152"/>
      <c r="ID68" s="152"/>
      <c r="IE68" s="152"/>
      <c r="IF68" s="152"/>
    </row>
    <row r="69" spans="1:240" s="150" customFormat="1" ht="79.5" customHeight="1" x14ac:dyDescent="0.2">
      <c r="A69" s="25">
        <v>63</v>
      </c>
      <c r="B69" s="18" t="s">
        <v>179</v>
      </c>
      <c r="C69" s="89">
        <v>31201</v>
      </c>
      <c r="D69" s="27" t="s">
        <v>151</v>
      </c>
      <c r="E69" s="102">
        <v>3120103</v>
      </c>
      <c r="F69" s="18" t="s">
        <v>186</v>
      </c>
      <c r="G69" s="18" t="s">
        <v>35</v>
      </c>
      <c r="H69" s="73" t="s">
        <v>28</v>
      </c>
      <c r="I69" s="84">
        <v>15711000.000000002</v>
      </c>
      <c r="J69" s="84"/>
      <c r="K69" s="31">
        <v>42464</v>
      </c>
      <c r="L69" s="31">
        <v>42527</v>
      </c>
      <c r="M69" s="31">
        <v>42530</v>
      </c>
      <c r="N69" s="92">
        <v>365</v>
      </c>
      <c r="O69" s="31">
        <v>42895</v>
      </c>
      <c r="P69" s="86" t="s">
        <v>192</v>
      </c>
      <c r="Q69" s="93" t="s">
        <v>193</v>
      </c>
      <c r="R69" s="139" t="s">
        <v>194</v>
      </c>
      <c r="S69" s="137" t="s">
        <v>304</v>
      </c>
      <c r="T69" s="149"/>
      <c r="U69" s="149"/>
      <c r="V69" s="149"/>
      <c r="W69" s="149"/>
      <c r="X69" s="149"/>
    </row>
    <row r="70" spans="1:240" s="150" customFormat="1" ht="117" customHeight="1" x14ac:dyDescent="0.2">
      <c r="A70" s="25">
        <v>64</v>
      </c>
      <c r="B70" s="18" t="s">
        <v>179</v>
      </c>
      <c r="C70" s="89">
        <v>31201</v>
      </c>
      <c r="D70" s="27" t="s">
        <v>151</v>
      </c>
      <c r="E70" s="102">
        <v>3120103</v>
      </c>
      <c r="F70" s="18" t="s">
        <v>186</v>
      </c>
      <c r="G70" s="18" t="s">
        <v>35</v>
      </c>
      <c r="H70" s="73" t="s">
        <v>19</v>
      </c>
      <c r="I70" s="84">
        <v>28000000</v>
      </c>
      <c r="J70" s="84"/>
      <c r="K70" s="31">
        <v>42514</v>
      </c>
      <c r="L70" s="31">
        <v>42577</v>
      </c>
      <c r="M70" s="31">
        <v>42580</v>
      </c>
      <c r="N70" s="92">
        <v>90</v>
      </c>
      <c r="O70" s="31">
        <v>42670</v>
      </c>
      <c r="P70" s="86" t="s">
        <v>272</v>
      </c>
      <c r="Q70" s="93" t="s">
        <v>273</v>
      </c>
      <c r="R70" s="139" t="s">
        <v>274</v>
      </c>
      <c r="S70" s="137" t="s">
        <v>304</v>
      </c>
      <c r="T70" s="149"/>
      <c r="U70" s="149"/>
      <c r="V70" s="149"/>
      <c r="W70" s="149"/>
      <c r="X70" s="149"/>
    </row>
    <row r="71" spans="1:240" s="150" customFormat="1" ht="86.25" customHeight="1" x14ac:dyDescent="0.2">
      <c r="A71" s="25">
        <v>65</v>
      </c>
      <c r="B71" s="18" t="s">
        <v>179</v>
      </c>
      <c r="C71" s="89">
        <v>31201</v>
      </c>
      <c r="D71" s="36" t="s">
        <v>151</v>
      </c>
      <c r="E71" s="102">
        <v>3120102</v>
      </c>
      <c r="F71" s="134" t="s">
        <v>195</v>
      </c>
      <c r="G71" s="18" t="s">
        <v>27</v>
      </c>
      <c r="H71" s="73" t="s">
        <v>28</v>
      </c>
      <c r="I71" s="84">
        <f>50000000-18628800-1500200</f>
        <v>29871000</v>
      </c>
      <c r="J71" s="156"/>
      <c r="K71" s="31">
        <v>42591</v>
      </c>
      <c r="L71" s="31">
        <v>42675</v>
      </c>
      <c r="M71" s="31">
        <v>42678</v>
      </c>
      <c r="N71" s="92">
        <v>365</v>
      </c>
      <c r="O71" s="31">
        <v>43043</v>
      </c>
      <c r="P71" s="86" t="s">
        <v>196</v>
      </c>
      <c r="Q71" s="93" t="s">
        <v>197</v>
      </c>
      <c r="R71" s="139" t="s">
        <v>197</v>
      </c>
      <c r="S71" s="137" t="s">
        <v>304</v>
      </c>
      <c r="T71" s="149"/>
      <c r="U71" s="149"/>
      <c r="V71" s="149"/>
      <c r="W71" s="149"/>
      <c r="X71" s="149"/>
    </row>
    <row r="72" spans="1:240" s="150" customFormat="1" ht="186.75" customHeight="1" x14ac:dyDescent="0.2">
      <c r="A72" s="25">
        <v>66</v>
      </c>
      <c r="B72" s="18" t="s">
        <v>179</v>
      </c>
      <c r="C72" s="73">
        <v>31202</v>
      </c>
      <c r="D72" s="27" t="s">
        <v>248</v>
      </c>
      <c r="E72" s="102">
        <v>3120203</v>
      </c>
      <c r="F72" s="18" t="s">
        <v>198</v>
      </c>
      <c r="G72" s="73" t="s">
        <v>98</v>
      </c>
      <c r="H72" s="82" t="s">
        <v>251</v>
      </c>
      <c r="I72" s="84">
        <v>56766586</v>
      </c>
      <c r="J72" s="84"/>
      <c r="K72" s="31">
        <v>42480</v>
      </c>
      <c r="L72" s="31">
        <v>42529</v>
      </c>
      <c r="M72" s="31">
        <v>42534</v>
      </c>
      <c r="N72" s="92">
        <v>365</v>
      </c>
      <c r="O72" s="31">
        <v>42899</v>
      </c>
      <c r="P72" s="86" t="s">
        <v>199</v>
      </c>
      <c r="Q72" s="93" t="s">
        <v>200</v>
      </c>
      <c r="R72" s="139" t="s">
        <v>201</v>
      </c>
      <c r="S72" s="137" t="s">
        <v>304</v>
      </c>
      <c r="T72" s="149"/>
      <c r="U72" s="149"/>
      <c r="V72" s="149"/>
      <c r="W72" s="149"/>
      <c r="X72" s="149"/>
    </row>
    <row r="73" spans="1:240" s="150" customFormat="1" ht="117.75" customHeight="1" x14ac:dyDescent="0.2">
      <c r="A73" s="25">
        <v>67</v>
      </c>
      <c r="B73" s="18" t="s">
        <v>179</v>
      </c>
      <c r="C73" s="73">
        <v>31202</v>
      </c>
      <c r="D73" s="27" t="s">
        <v>248</v>
      </c>
      <c r="E73" s="102">
        <v>3120203</v>
      </c>
      <c r="F73" s="18" t="s">
        <v>198</v>
      </c>
      <c r="G73" s="73" t="s">
        <v>86</v>
      </c>
      <c r="H73" s="73" t="s">
        <v>28</v>
      </c>
      <c r="I73" s="84">
        <v>4747739</v>
      </c>
      <c r="J73" s="84"/>
      <c r="K73" s="31">
        <v>42460</v>
      </c>
      <c r="L73" s="31">
        <v>42523</v>
      </c>
      <c r="M73" s="31">
        <v>42530</v>
      </c>
      <c r="N73" s="92">
        <v>365</v>
      </c>
      <c r="O73" s="31">
        <v>42895</v>
      </c>
      <c r="P73" s="86" t="s">
        <v>202</v>
      </c>
      <c r="Q73" s="93" t="s">
        <v>203</v>
      </c>
      <c r="R73" s="139" t="s">
        <v>204</v>
      </c>
      <c r="S73" s="137" t="s">
        <v>304</v>
      </c>
      <c r="T73" s="149"/>
      <c r="U73" s="149"/>
      <c r="V73" s="149"/>
      <c r="W73" s="149"/>
      <c r="X73" s="149"/>
    </row>
    <row r="74" spans="1:240" s="111" customFormat="1" ht="81.75" customHeight="1" x14ac:dyDescent="0.2">
      <c r="A74" s="25">
        <v>68</v>
      </c>
      <c r="B74" s="18" t="s">
        <v>179</v>
      </c>
      <c r="C74" s="89">
        <v>31202</v>
      </c>
      <c r="D74" s="27" t="s">
        <v>248</v>
      </c>
      <c r="E74" s="102">
        <v>3120204</v>
      </c>
      <c r="F74" s="134" t="s">
        <v>257</v>
      </c>
      <c r="G74" s="73" t="s">
        <v>27</v>
      </c>
      <c r="H74" s="73" t="s">
        <v>28</v>
      </c>
      <c r="I74" s="84">
        <v>60000000</v>
      </c>
      <c r="J74" s="84"/>
      <c r="K74" s="31">
        <v>42348</v>
      </c>
      <c r="L74" s="31">
        <v>42424</v>
      </c>
      <c r="M74" s="31">
        <v>42430</v>
      </c>
      <c r="N74" s="92">
        <v>365</v>
      </c>
      <c r="O74" s="31">
        <v>42795</v>
      </c>
      <c r="P74" s="86" t="s">
        <v>205</v>
      </c>
      <c r="Q74" s="93" t="s">
        <v>206</v>
      </c>
      <c r="R74" s="140" t="s">
        <v>206</v>
      </c>
      <c r="S74" s="137" t="s">
        <v>304</v>
      </c>
      <c r="T74" s="96" t="s">
        <v>302</v>
      </c>
      <c r="U74" s="96" t="s">
        <v>298</v>
      </c>
      <c r="V74" s="97"/>
      <c r="W74" s="97"/>
      <c r="X74" s="97"/>
    </row>
    <row r="75" spans="1:240" s="111" customFormat="1" ht="126" customHeight="1" x14ac:dyDescent="0.2">
      <c r="A75" s="25">
        <v>69</v>
      </c>
      <c r="B75" s="18" t="s">
        <v>179</v>
      </c>
      <c r="C75" s="26" t="s">
        <v>16</v>
      </c>
      <c r="D75" s="27" t="s">
        <v>248</v>
      </c>
      <c r="E75" s="102">
        <v>312020501</v>
      </c>
      <c r="F75" s="18" t="s">
        <v>102</v>
      </c>
      <c r="G75" s="73" t="s">
        <v>126</v>
      </c>
      <c r="H75" s="73" t="s">
        <v>28</v>
      </c>
      <c r="I75" s="84">
        <f>994818475</f>
        <v>994818475</v>
      </c>
      <c r="J75" s="84"/>
      <c r="K75" s="31">
        <v>42359</v>
      </c>
      <c r="L75" s="31">
        <v>42457</v>
      </c>
      <c r="M75" s="31">
        <v>42461</v>
      </c>
      <c r="N75" s="92">
        <v>365</v>
      </c>
      <c r="O75" s="31">
        <v>42826</v>
      </c>
      <c r="P75" s="86" t="s">
        <v>207</v>
      </c>
      <c r="Q75" s="93" t="s">
        <v>208</v>
      </c>
      <c r="R75" s="139" t="s">
        <v>209</v>
      </c>
      <c r="S75" s="137" t="s">
        <v>304</v>
      </c>
      <c r="T75" s="96" t="s">
        <v>393</v>
      </c>
      <c r="U75" s="96" t="s">
        <v>298</v>
      </c>
      <c r="V75" s="97"/>
      <c r="W75" s="97"/>
      <c r="X75" s="97"/>
    </row>
    <row r="76" spans="1:240" s="111" customFormat="1" ht="147.75" customHeight="1" x14ac:dyDescent="0.2">
      <c r="A76" s="25">
        <v>70</v>
      </c>
      <c r="B76" s="18" t="s">
        <v>179</v>
      </c>
      <c r="C76" s="73">
        <v>31202</v>
      </c>
      <c r="D76" s="27" t="s">
        <v>248</v>
      </c>
      <c r="E76" s="102">
        <v>3120201</v>
      </c>
      <c r="F76" s="18" t="s">
        <v>210</v>
      </c>
      <c r="G76" s="73" t="s">
        <v>98</v>
      </c>
      <c r="H76" s="12" t="s">
        <v>211</v>
      </c>
      <c r="I76" s="84">
        <v>72351180</v>
      </c>
      <c r="J76" s="84"/>
      <c r="K76" s="31">
        <v>42377</v>
      </c>
      <c r="L76" s="31">
        <v>42401</v>
      </c>
      <c r="M76" s="31">
        <v>42406</v>
      </c>
      <c r="N76" s="92">
        <v>365</v>
      </c>
      <c r="O76" s="31">
        <v>42771</v>
      </c>
      <c r="P76" s="86" t="s">
        <v>212</v>
      </c>
      <c r="Q76" s="93" t="s">
        <v>284</v>
      </c>
      <c r="R76" s="94" t="s">
        <v>213</v>
      </c>
      <c r="S76" s="137" t="s">
        <v>304</v>
      </c>
      <c r="T76" s="141" t="s">
        <v>389</v>
      </c>
      <c r="U76" s="96" t="s">
        <v>390</v>
      </c>
      <c r="V76" s="97"/>
      <c r="W76" s="97"/>
      <c r="X76" s="97"/>
    </row>
    <row r="77" spans="1:240" s="150" customFormat="1" ht="101.25" customHeight="1" x14ac:dyDescent="0.2">
      <c r="A77" s="25">
        <v>71</v>
      </c>
      <c r="B77" s="18" t="s">
        <v>179</v>
      </c>
      <c r="C77" s="26" t="s">
        <v>16</v>
      </c>
      <c r="D77" s="27" t="s">
        <v>248</v>
      </c>
      <c r="E77" s="102">
        <v>312020501</v>
      </c>
      <c r="F77" s="18" t="s">
        <v>102</v>
      </c>
      <c r="G77" s="73" t="s">
        <v>86</v>
      </c>
      <c r="H77" s="73" t="s">
        <v>28</v>
      </c>
      <c r="I77" s="84">
        <v>29877362</v>
      </c>
      <c r="J77" s="84"/>
      <c r="K77" s="31">
        <v>42513</v>
      </c>
      <c r="L77" s="31">
        <v>42576</v>
      </c>
      <c r="M77" s="31">
        <v>42580</v>
      </c>
      <c r="N77" s="92">
        <v>365</v>
      </c>
      <c r="O77" s="31">
        <v>42945</v>
      </c>
      <c r="P77" s="19" t="s">
        <v>214</v>
      </c>
      <c r="Q77" s="93" t="s">
        <v>215</v>
      </c>
      <c r="R77" s="94" t="s">
        <v>216</v>
      </c>
      <c r="S77" s="137" t="s">
        <v>304</v>
      </c>
      <c r="T77" s="149"/>
      <c r="U77" s="149"/>
      <c r="V77" s="149"/>
      <c r="W77" s="149"/>
      <c r="X77" s="149"/>
    </row>
    <row r="78" spans="1:240" s="150" customFormat="1" ht="116.25" customHeight="1" x14ac:dyDescent="0.2">
      <c r="A78" s="25">
        <v>72</v>
      </c>
      <c r="B78" s="18" t="s">
        <v>179</v>
      </c>
      <c r="C78" s="26" t="s">
        <v>16</v>
      </c>
      <c r="D78" s="27" t="s">
        <v>248</v>
      </c>
      <c r="E78" s="102">
        <v>312020501</v>
      </c>
      <c r="F78" s="18" t="s">
        <v>102</v>
      </c>
      <c r="G78" s="73" t="s">
        <v>27</v>
      </c>
      <c r="H78" s="73" t="s">
        <v>28</v>
      </c>
      <c r="I78" s="84">
        <v>102537737</v>
      </c>
      <c r="J78" s="84"/>
      <c r="K78" s="31">
        <v>42543</v>
      </c>
      <c r="L78" s="31">
        <v>42627</v>
      </c>
      <c r="M78" s="31">
        <v>42632</v>
      </c>
      <c r="N78" s="92">
        <v>365</v>
      </c>
      <c r="O78" s="31">
        <v>42997</v>
      </c>
      <c r="P78" s="19" t="s">
        <v>217</v>
      </c>
      <c r="Q78" s="93" t="s">
        <v>218</v>
      </c>
      <c r="R78" s="94" t="s">
        <v>216</v>
      </c>
      <c r="S78" s="137" t="s">
        <v>304</v>
      </c>
      <c r="T78" s="149"/>
      <c r="U78" s="149"/>
      <c r="V78" s="149"/>
      <c r="W78" s="149"/>
      <c r="X78" s="149"/>
    </row>
    <row r="79" spans="1:240" s="150" customFormat="1" ht="69" customHeight="1" x14ac:dyDescent="0.2">
      <c r="A79" s="25">
        <v>73</v>
      </c>
      <c r="B79" s="18" t="s">
        <v>179</v>
      </c>
      <c r="C79" s="26" t="s">
        <v>16</v>
      </c>
      <c r="D79" s="27" t="s">
        <v>248</v>
      </c>
      <c r="E79" s="102">
        <v>312020501</v>
      </c>
      <c r="F79" s="18" t="s">
        <v>102</v>
      </c>
      <c r="G79" s="73" t="s">
        <v>86</v>
      </c>
      <c r="H79" s="73" t="s">
        <v>28</v>
      </c>
      <c r="I79" s="84">
        <v>10474000.000000002</v>
      </c>
      <c r="J79" s="84"/>
      <c r="K79" s="31">
        <v>42527</v>
      </c>
      <c r="L79" s="31">
        <v>42590</v>
      </c>
      <c r="M79" s="31">
        <v>42594</v>
      </c>
      <c r="N79" s="92">
        <v>365</v>
      </c>
      <c r="O79" s="31">
        <v>42959</v>
      </c>
      <c r="P79" s="19" t="s">
        <v>219</v>
      </c>
      <c r="Q79" s="115" t="s">
        <v>220</v>
      </c>
      <c r="R79" s="94" t="s">
        <v>221</v>
      </c>
      <c r="S79" s="137" t="s">
        <v>304</v>
      </c>
      <c r="T79" s="149"/>
      <c r="U79" s="149"/>
      <c r="V79" s="149"/>
      <c r="W79" s="149"/>
      <c r="X79" s="149"/>
    </row>
    <row r="80" spans="1:240" s="150" customFormat="1" ht="155.25" customHeight="1" x14ac:dyDescent="0.2">
      <c r="A80" s="25">
        <v>74</v>
      </c>
      <c r="B80" s="18" t="s">
        <v>179</v>
      </c>
      <c r="C80" s="88" t="s">
        <v>176</v>
      </c>
      <c r="D80" s="27" t="s">
        <v>130</v>
      </c>
      <c r="E80" s="89">
        <v>311020301</v>
      </c>
      <c r="F80" s="18" t="s">
        <v>97</v>
      </c>
      <c r="G80" s="73" t="s">
        <v>27</v>
      </c>
      <c r="H80" s="73" t="s">
        <v>28</v>
      </c>
      <c r="I80" s="84">
        <v>50000000</v>
      </c>
      <c r="J80" s="84"/>
      <c r="K80" s="31">
        <v>42450</v>
      </c>
      <c r="L80" s="31">
        <v>42534</v>
      </c>
      <c r="M80" s="31">
        <v>42538</v>
      </c>
      <c r="N80" s="92">
        <v>180</v>
      </c>
      <c r="O80" s="31">
        <v>42718</v>
      </c>
      <c r="P80" s="19" t="s">
        <v>222</v>
      </c>
      <c r="Q80" s="93" t="s">
        <v>223</v>
      </c>
      <c r="R80" s="94" t="s">
        <v>223</v>
      </c>
      <c r="S80" s="137" t="s">
        <v>304</v>
      </c>
      <c r="T80" s="149"/>
      <c r="U80" s="149"/>
      <c r="V80" s="149"/>
      <c r="W80" s="149"/>
      <c r="X80" s="149"/>
    </row>
    <row r="81" spans="1:24" s="111" customFormat="1" ht="192" customHeight="1" x14ac:dyDescent="0.2">
      <c r="A81" s="25">
        <v>75</v>
      </c>
      <c r="B81" s="18" t="s">
        <v>179</v>
      </c>
      <c r="C81" s="89">
        <v>33</v>
      </c>
      <c r="D81" s="13" t="s">
        <v>24</v>
      </c>
      <c r="E81" s="102" t="s">
        <v>118</v>
      </c>
      <c r="F81" s="13" t="s">
        <v>249</v>
      </c>
      <c r="G81" s="12" t="s">
        <v>236</v>
      </c>
      <c r="H81" s="73" t="s">
        <v>283</v>
      </c>
      <c r="I81" s="84">
        <v>28000000</v>
      </c>
      <c r="J81" s="84"/>
      <c r="K81" s="31">
        <v>42359</v>
      </c>
      <c r="L81" s="31">
        <v>42419</v>
      </c>
      <c r="M81" s="31">
        <v>42422</v>
      </c>
      <c r="N81" s="92">
        <v>90</v>
      </c>
      <c r="O81" s="31">
        <v>42512</v>
      </c>
      <c r="P81" s="142" t="s">
        <v>224</v>
      </c>
      <c r="Q81" s="93" t="s">
        <v>353</v>
      </c>
      <c r="R81" s="94" t="s">
        <v>271</v>
      </c>
      <c r="S81" s="137" t="s">
        <v>304</v>
      </c>
      <c r="T81" s="128" t="s">
        <v>324</v>
      </c>
      <c r="U81" s="96" t="s">
        <v>303</v>
      </c>
      <c r="V81" s="97"/>
      <c r="W81" s="97"/>
      <c r="X81" s="97"/>
    </row>
    <row r="82" spans="1:24" s="150" customFormat="1" ht="153" customHeight="1" x14ac:dyDescent="0.2">
      <c r="A82" s="25">
        <v>76</v>
      </c>
      <c r="B82" s="18" t="s">
        <v>179</v>
      </c>
      <c r="C82" s="89">
        <v>33</v>
      </c>
      <c r="D82" s="13" t="s">
        <v>24</v>
      </c>
      <c r="E82" s="102" t="s">
        <v>118</v>
      </c>
      <c r="F82" s="13" t="s">
        <v>249</v>
      </c>
      <c r="G82" s="83" t="s">
        <v>126</v>
      </c>
      <c r="H82" s="73" t="s">
        <v>225</v>
      </c>
      <c r="I82" s="84">
        <v>312000000</v>
      </c>
      <c r="J82" s="84"/>
      <c r="K82" s="31">
        <v>42521</v>
      </c>
      <c r="L82" s="31">
        <v>42614</v>
      </c>
      <c r="M82" s="31">
        <v>42619</v>
      </c>
      <c r="N82" s="92">
        <v>180</v>
      </c>
      <c r="O82" s="31">
        <v>42799</v>
      </c>
      <c r="P82" s="19" t="s">
        <v>226</v>
      </c>
      <c r="Q82" s="93" t="s">
        <v>354</v>
      </c>
      <c r="R82" s="94" t="s">
        <v>227</v>
      </c>
      <c r="S82" s="137" t="s">
        <v>304</v>
      </c>
      <c r="T82" s="149"/>
      <c r="U82" s="149"/>
      <c r="V82" s="149"/>
      <c r="W82" s="149"/>
      <c r="X82" s="149"/>
    </row>
    <row r="83" spans="1:24" s="150" customFormat="1" ht="129" customHeight="1" x14ac:dyDescent="0.2">
      <c r="A83" s="25">
        <v>77</v>
      </c>
      <c r="B83" s="18" t="s">
        <v>179</v>
      </c>
      <c r="C83" s="89">
        <v>33</v>
      </c>
      <c r="D83" s="13" t="s">
        <v>24</v>
      </c>
      <c r="E83" s="102" t="s">
        <v>118</v>
      </c>
      <c r="F83" s="13" t="s">
        <v>249</v>
      </c>
      <c r="G83" s="73" t="s">
        <v>27</v>
      </c>
      <c r="H83" s="73" t="s">
        <v>28</v>
      </c>
      <c r="I83" s="84">
        <v>100000000</v>
      </c>
      <c r="J83" s="84"/>
      <c r="K83" s="31">
        <v>42479</v>
      </c>
      <c r="L83" s="31">
        <v>42563</v>
      </c>
      <c r="M83" s="31">
        <v>42569</v>
      </c>
      <c r="N83" s="92">
        <v>150</v>
      </c>
      <c r="O83" s="31">
        <v>42719</v>
      </c>
      <c r="P83" s="19" t="s">
        <v>228</v>
      </c>
      <c r="Q83" s="93" t="s">
        <v>355</v>
      </c>
      <c r="R83" s="94" t="s">
        <v>229</v>
      </c>
      <c r="S83" s="137" t="s">
        <v>304</v>
      </c>
      <c r="T83" s="149"/>
      <c r="U83" s="149"/>
      <c r="V83" s="149"/>
      <c r="W83" s="149"/>
      <c r="X83" s="149"/>
    </row>
    <row r="84" spans="1:24" s="150" customFormat="1" ht="121.5" customHeight="1" x14ac:dyDescent="0.2">
      <c r="A84" s="25">
        <v>78</v>
      </c>
      <c r="B84" s="18" t="s">
        <v>179</v>
      </c>
      <c r="C84" s="89">
        <v>33</v>
      </c>
      <c r="D84" s="13" t="s">
        <v>24</v>
      </c>
      <c r="E84" s="102" t="s">
        <v>118</v>
      </c>
      <c r="F84" s="13" t="s">
        <v>249</v>
      </c>
      <c r="G84" s="73" t="s">
        <v>27</v>
      </c>
      <c r="H84" s="73" t="s">
        <v>70</v>
      </c>
      <c r="I84" s="84">
        <v>43000000</v>
      </c>
      <c r="J84" s="84"/>
      <c r="K84" s="31">
        <v>42527</v>
      </c>
      <c r="L84" s="31">
        <v>42611</v>
      </c>
      <c r="M84" s="31">
        <v>42613</v>
      </c>
      <c r="N84" s="92">
        <v>60</v>
      </c>
      <c r="O84" s="31">
        <v>42673</v>
      </c>
      <c r="P84" s="19" t="s">
        <v>230</v>
      </c>
      <c r="Q84" s="93" t="s">
        <v>356</v>
      </c>
      <c r="R84" s="94" t="s">
        <v>231</v>
      </c>
      <c r="S84" s="137" t="s">
        <v>304</v>
      </c>
      <c r="T84" s="149"/>
      <c r="U84" s="149"/>
      <c r="V84" s="149"/>
      <c r="W84" s="149"/>
      <c r="X84" s="149"/>
    </row>
    <row r="85" spans="1:24" s="150" customFormat="1" ht="240.75" customHeight="1" x14ac:dyDescent="0.2">
      <c r="A85" s="25">
        <v>79</v>
      </c>
      <c r="B85" s="18" t="s">
        <v>179</v>
      </c>
      <c r="C85" s="89">
        <v>33</v>
      </c>
      <c r="D85" s="13" t="s">
        <v>24</v>
      </c>
      <c r="E85" s="102" t="s">
        <v>118</v>
      </c>
      <c r="F85" s="13" t="s">
        <v>249</v>
      </c>
      <c r="G85" s="83" t="s">
        <v>126</v>
      </c>
      <c r="H85" s="73" t="s">
        <v>225</v>
      </c>
      <c r="I85" s="84">
        <v>260000000</v>
      </c>
      <c r="J85" s="84"/>
      <c r="K85" s="31">
        <v>42563</v>
      </c>
      <c r="L85" s="31">
        <v>42658</v>
      </c>
      <c r="M85" s="31">
        <v>42663</v>
      </c>
      <c r="N85" s="92">
        <v>240</v>
      </c>
      <c r="O85" s="31">
        <v>42903</v>
      </c>
      <c r="P85" s="19" t="s">
        <v>228</v>
      </c>
      <c r="Q85" s="93" t="s">
        <v>357</v>
      </c>
      <c r="R85" s="94" t="s">
        <v>232</v>
      </c>
      <c r="S85" s="137" t="s">
        <v>304</v>
      </c>
      <c r="T85" s="149"/>
      <c r="U85" s="149"/>
      <c r="V85" s="149"/>
      <c r="W85" s="149"/>
      <c r="X85" s="149"/>
    </row>
    <row r="86" spans="1:24" s="150" customFormat="1" ht="116.25" customHeight="1" x14ac:dyDescent="0.2">
      <c r="A86" s="25">
        <v>80</v>
      </c>
      <c r="B86" s="17" t="s">
        <v>179</v>
      </c>
      <c r="C86" s="102">
        <v>33</v>
      </c>
      <c r="D86" s="13" t="s">
        <v>24</v>
      </c>
      <c r="E86" s="73" t="s">
        <v>118</v>
      </c>
      <c r="F86" s="13" t="s">
        <v>249</v>
      </c>
      <c r="G86" s="83" t="s">
        <v>250</v>
      </c>
      <c r="H86" s="74" t="s">
        <v>233</v>
      </c>
      <c r="I86" s="84">
        <v>22200000</v>
      </c>
      <c r="J86" s="84"/>
      <c r="K86" s="31">
        <v>42563</v>
      </c>
      <c r="L86" s="31">
        <v>42703</v>
      </c>
      <c r="M86" s="31">
        <v>42708</v>
      </c>
      <c r="N86" s="92">
        <v>270</v>
      </c>
      <c r="O86" s="31">
        <v>42978</v>
      </c>
      <c r="P86" s="19" t="s">
        <v>234</v>
      </c>
      <c r="Q86" s="93" t="s">
        <v>358</v>
      </c>
      <c r="R86" s="94" t="s">
        <v>235</v>
      </c>
      <c r="S86" s="137" t="s">
        <v>304</v>
      </c>
      <c r="T86" s="149"/>
      <c r="U86" s="149"/>
      <c r="V86" s="149"/>
      <c r="W86" s="149"/>
      <c r="X86" s="149"/>
    </row>
    <row r="87" spans="1:24" s="150" customFormat="1" ht="63.75" customHeight="1" x14ac:dyDescent="0.2">
      <c r="A87" s="25">
        <v>81</v>
      </c>
      <c r="B87" s="17" t="s">
        <v>240</v>
      </c>
      <c r="C87" s="83">
        <v>33</v>
      </c>
      <c r="D87" s="79" t="s">
        <v>281</v>
      </c>
      <c r="E87" s="119" t="s">
        <v>118</v>
      </c>
      <c r="F87" s="12" t="s">
        <v>119</v>
      </c>
      <c r="G87" s="12" t="s">
        <v>236</v>
      </c>
      <c r="H87" s="12" t="s">
        <v>237</v>
      </c>
      <c r="I87" s="120">
        <v>5200000</v>
      </c>
      <c r="J87" s="149"/>
      <c r="K87" s="99">
        <v>42625</v>
      </c>
      <c r="L87" s="99">
        <f>+K87+63</f>
        <v>42688</v>
      </c>
      <c r="M87" s="99">
        <f>+L87+7</f>
        <v>42695</v>
      </c>
      <c r="N87" s="121">
        <v>15</v>
      </c>
      <c r="O87" s="99">
        <f>+M87+N87</f>
        <v>42710</v>
      </c>
      <c r="P87" s="122" t="s">
        <v>238</v>
      </c>
      <c r="Q87" s="82" t="s">
        <v>344</v>
      </c>
      <c r="R87" s="23" t="s">
        <v>239</v>
      </c>
      <c r="S87" s="96" t="s">
        <v>326</v>
      </c>
      <c r="T87" s="149"/>
      <c r="U87" s="149"/>
      <c r="V87" s="149"/>
      <c r="W87" s="149"/>
      <c r="X87" s="149"/>
    </row>
    <row r="88" spans="1:24" s="150" customFormat="1" ht="89.25" customHeight="1" x14ac:dyDescent="0.2">
      <c r="A88" s="25">
        <v>82</v>
      </c>
      <c r="B88" s="17" t="s">
        <v>240</v>
      </c>
      <c r="C88" s="83">
        <v>33</v>
      </c>
      <c r="D88" s="79" t="s">
        <v>281</v>
      </c>
      <c r="E88" s="119" t="s">
        <v>118</v>
      </c>
      <c r="F88" s="12" t="s">
        <v>119</v>
      </c>
      <c r="G88" s="12" t="s">
        <v>236</v>
      </c>
      <c r="H88" s="12" t="s">
        <v>237</v>
      </c>
      <c r="I88" s="120">
        <v>3000000</v>
      </c>
      <c r="J88" s="149"/>
      <c r="K88" s="99">
        <v>42646</v>
      </c>
      <c r="L88" s="99">
        <f t="shared" ref="L88:L94" si="1">+K88+63</f>
        <v>42709</v>
      </c>
      <c r="M88" s="99">
        <f>+L88+7</f>
        <v>42716</v>
      </c>
      <c r="N88" s="121">
        <v>15</v>
      </c>
      <c r="O88" s="99">
        <f>+M88+N88</f>
        <v>42731</v>
      </c>
      <c r="P88" s="122" t="s">
        <v>313</v>
      </c>
      <c r="Q88" s="82" t="s">
        <v>345</v>
      </c>
      <c r="R88" s="23" t="s">
        <v>314</v>
      </c>
      <c r="S88" s="96" t="s">
        <v>326</v>
      </c>
      <c r="T88" s="149"/>
      <c r="U88" s="149"/>
      <c r="V88" s="149"/>
      <c r="W88" s="149"/>
      <c r="X88" s="149"/>
    </row>
    <row r="89" spans="1:24" s="150" customFormat="1" ht="127.5" customHeight="1" x14ac:dyDescent="0.2">
      <c r="A89" s="25">
        <v>83</v>
      </c>
      <c r="B89" s="17" t="s">
        <v>240</v>
      </c>
      <c r="C89" s="83">
        <v>33</v>
      </c>
      <c r="D89" s="123" t="s">
        <v>281</v>
      </c>
      <c r="E89" s="119" t="s">
        <v>118</v>
      </c>
      <c r="F89" s="12" t="s">
        <v>119</v>
      </c>
      <c r="G89" s="12" t="s">
        <v>236</v>
      </c>
      <c r="H89" s="12" t="s">
        <v>79</v>
      </c>
      <c r="I89" s="120">
        <v>5000000</v>
      </c>
      <c r="J89" s="149"/>
      <c r="K89" s="99">
        <v>42415</v>
      </c>
      <c r="L89" s="99">
        <f t="shared" si="1"/>
        <v>42478</v>
      </c>
      <c r="M89" s="99">
        <f t="shared" ref="M89:M94" si="2">+L89+7</f>
        <v>42485</v>
      </c>
      <c r="N89" s="121">
        <v>45</v>
      </c>
      <c r="O89" s="99">
        <f t="shared" ref="O89:O94" si="3">+M89+N89</f>
        <v>42530</v>
      </c>
      <c r="P89" s="12" t="s">
        <v>315</v>
      </c>
      <c r="Q89" s="82" t="s">
        <v>346</v>
      </c>
      <c r="R89" s="82" t="s">
        <v>316</v>
      </c>
      <c r="S89" s="96" t="s">
        <v>326</v>
      </c>
      <c r="T89" s="149"/>
      <c r="U89" s="149"/>
      <c r="V89" s="149"/>
      <c r="W89" s="149"/>
      <c r="X89" s="149"/>
    </row>
    <row r="90" spans="1:24" s="150" customFormat="1" ht="89.25" customHeight="1" x14ac:dyDescent="0.2">
      <c r="A90" s="25">
        <v>84</v>
      </c>
      <c r="B90" s="17" t="s">
        <v>240</v>
      </c>
      <c r="C90" s="83">
        <v>33</v>
      </c>
      <c r="D90" s="123" t="s">
        <v>281</v>
      </c>
      <c r="E90" s="119" t="s">
        <v>118</v>
      </c>
      <c r="F90" s="12" t="s">
        <v>119</v>
      </c>
      <c r="G90" s="12" t="s">
        <v>236</v>
      </c>
      <c r="H90" s="12" t="s">
        <v>79</v>
      </c>
      <c r="I90" s="120">
        <v>15000000</v>
      </c>
      <c r="J90" s="149"/>
      <c r="K90" s="99">
        <v>42420</v>
      </c>
      <c r="L90" s="99">
        <f>+K90+63</f>
        <v>42483</v>
      </c>
      <c r="M90" s="99">
        <f>+L90+7</f>
        <v>42490</v>
      </c>
      <c r="N90" s="121">
        <v>120</v>
      </c>
      <c r="O90" s="99">
        <f t="shared" si="3"/>
        <v>42610</v>
      </c>
      <c r="P90" s="12" t="s">
        <v>317</v>
      </c>
      <c r="Q90" s="82" t="s">
        <v>347</v>
      </c>
      <c r="R90" s="82" t="s">
        <v>318</v>
      </c>
      <c r="S90" s="96" t="s">
        <v>326</v>
      </c>
      <c r="T90" s="149"/>
      <c r="U90" s="149"/>
      <c r="V90" s="149"/>
      <c r="W90" s="149"/>
      <c r="X90" s="149"/>
    </row>
    <row r="91" spans="1:24" s="150" customFormat="1" ht="76.5" customHeight="1" x14ac:dyDescent="0.2">
      <c r="A91" s="25">
        <v>85</v>
      </c>
      <c r="B91" s="17" t="s">
        <v>240</v>
      </c>
      <c r="C91" s="102">
        <v>33</v>
      </c>
      <c r="D91" s="100" t="s">
        <v>281</v>
      </c>
      <c r="E91" s="124" t="s">
        <v>118</v>
      </c>
      <c r="F91" s="73" t="s">
        <v>119</v>
      </c>
      <c r="G91" s="73" t="s">
        <v>86</v>
      </c>
      <c r="H91" s="13" t="s">
        <v>28</v>
      </c>
      <c r="I91" s="125">
        <v>7800000</v>
      </c>
      <c r="J91" s="149"/>
      <c r="K91" s="95">
        <v>42402</v>
      </c>
      <c r="L91" s="99">
        <f t="shared" si="1"/>
        <v>42465</v>
      </c>
      <c r="M91" s="99">
        <f t="shared" si="2"/>
        <v>42472</v>
      </c>
      <c r="N91" s="101">
        <v>360</v>
      </c>
      <c r="O91" s="99">
        <f t="shared" si="3"/>
        <v>42832</v>
      </c>
      <c r="P91" s="73" t="s">
        <v>241</v>
      </c>
      <c r="Q91" s="13" t="s">
        <v>348</v>
      </c>
      <c r="R91" s="13" t="s">
        <v>319</v>
      </c>
      <c r="S91" s="96" t="s">
        <v>326</v>
      </c>
      <c r="T91" s="149"/>
      <c r="U91" s="149"/>
      <c r="V91" s="149"/>
      <c r="W91" s="149"/>
      <c r="X91" s="149"/>
    </row>
    <row r="92" spans="1:24" s="150" customFormat="1" ht="101.25" customHeight="1" x14ac:dyDescent="0.2">
      <c r="A92" s="25">
        <v>86</v>
      </c>
      <c r="B92" s="17" t="s">
        <v>240</v>
      </c>
      <c r="C92" s="153">
        <v>33</v>
      </c>
      <c r="D92" s="123" t="s">
        <v>281</v>
      </c>
      <c r="E92" s="21" t="s">
        <v>118</v>
      </c>
      <c r="F92" s="12" t="s">
        <v>119</v>
      </c>
      <c r="G92" s="12" t="s">
        <v>236</v>
      </c>
      <c r="H92" s="12" t="s">
        <v>242</v>
      </c>
      <c r="I92" s="24">
        <v>3000000</v>
      </c>
      <c r="J92" s="149"/>
      <c r="K92" s="95">
        <v>42052</v>
      </c>
      <c r="L92" s="99">
        <f t="shared" si="1"/>
        <v>42115</v>
      </c>
      <c r="M92" s="99">
        <f t="shared" si="2"/>
        <v>42122</v>
      </c>
      <c r="N92" s="101">
        <v>15</v>
      </c>
      <c r="O92" s="99">
        <f t="shared" si="3"/>
        <v>42137</v>
      </c>
      <c r="P92" s="12" t="s">
        <v>244</v>
      </c>
      <c r="Q92" s="82" t="s">
        <v>351</v>
      </c>
      <c r="R92" s="13" t="s">
        <v>245</v>
      </c>
      <c r="S92" s="96" t="s">
        <v>326</v>
      </c>
      <c r="T92" s="96"/>
      <c r="U92" s="96"/>
      <c r="V92" s="149"/>
      <c r="W92" s="149"/>
      <c r="X92" s="149"/>
    </row>
    <row r="93" spans="1:24" s="150" customFormat="1" ht="127.5" customHeight="1" x14ac:dyDescent="0.2">
      <c r="A93" s="25">
        <v>87</v>
      </c>
      <c r="B93" s="17" t="s">
        <v>240</v>
      </c>
      <c r="C93" s="83">
        <v>33</v>
      </c>
      <c r="D93" s="123" t="s">
        <v>281</v>
      </c>
      <c r="E93" s="119" t="s">
        <v>118</v>
      </c>
      <c r="F93" s="12" t="s">
        <v>119</v>
      </c>
      <c r="G93" s="12" t="s">
        <v>236</v>
      </c>
      <c r="H93" s="12" t="s">
        <v>242</v>
      </c>
      <c r="I93" s="120">
        <v>4200000</v>
      </c>
      <c r="J93" s="149"/>
      <c r="K93" s="99">
        <v>42592</v>
      </c>
      <c r="L93" s="99">
        <f t="shared" si="1"/>
        <v>42655</v>
      </c>
      <c r="M93" s="99">
        <f t="shared" si="2"/>
        <v>42662</v>
      </c>
      <c r="N93" s="121">
        <v>60</v>
      </c>
      <c r="O93" s="99">
        <f t="shared" si="3"/>
        <v>42722</v>
      </c>
      <c r="P93" s="12" t="s">
        <v>243</v>
      </c>
      <c r="Q93" s="82" t="s">
        <v>349</v>
      </c>
      <c r="R93" s="23" t="s">
        <v>246</v>
      </c>
      <c r="S93" s="96" t="s">
        <v>326</v>
      </c>
      <c r="T93" s="149"/>
      <c r="U93" s="149"/>
      <c r="V93" s="149"/>
      <c r="W93" s="149"/>
      <c r="X93" s="149"/>
    </row>
    <row r="94" spans="1:24" s="150" customFormat="1" ht="89.25" customHeight="1" x14ac:dyDescent="0.2">
      <c r="A94" s="25">
        <v>88</v>
      </c>
      <c r="B94" s="17" t="s">
        <v>240</v>
      </c>
      <c r="C94" s="32">
        <v>33</v>
      </c>
      <c r="D94" s="123" t="s">
        <v>281</v>
      </c>
      <c r="E94" s="119" t="s">
        <v>118</v>
      </c>
      <c r="F94" s="12" t="s">
        <v>119</v>
      </c>
      <c r="G94" s="12" t="s">
        <v>236</v>
      </c>
      <c r="H94" s="12" t="s">
        <v>242</v>
      </c>
      <c r="I94" s="24">
        <v>3000000</v>
      </c>
      <c r="J94" s="149"/>
      <c r="K94" s="95">
        <v>42653</v>
      </c>
      <c r="L94" s="99">
        <f t="shared" si="1"/>
        <v>42716</v>
      </c>
      <c r="M94" s="99">
        <f t="shared" si="2"/>
        <v>42723</v>
      </c>
      <c r="N94" s="101">
        <v>30</v>
      </c>
      <c r="O94" s="99">
        <f t="shared" si="3"/>
        <v>42753</v>
      </c>
      <c r="P94" s="12" t="s">
        <v>243</v>
      </c>
      <c r="Q94" s="23" t="s">
        <v>350</v>
      </c>
      <c r="R94" s="13" t="s">
        <v>247</v>
      </c>
      <c r="S94" s="96" t="s">
        <v>326</v>
      </c>
      <c r="T94" s="149"/>
      <c r="U94" s="149"/>
      <c r="V94" s="149"/>
      <c r="W94" s="149"/>
      <c r="X94" s="149"/>
    </row>
    <row r="95" spans="1:24" s="111" customFormat="1" ht="291" customHeight="1" x14ac:dyDescent="0.2">
      <c r="A95" s="25">
        <v>89</v>
      </c>
      <c r="B95" s="17" t="s">
        <v>179</v>
      </c>
      <c r="C95" s="102">
        <v>33</v>
      </c>
      <c r="D95" s="13" t="s">
        <v>24</v>
      </c>
      <c r="E95" s="73" t="s">
        <v>118</v>
      </c>
      <c r="F95" s="13" t="s">
        <v>249</v>
      </c>
      <c r="G95" s="73" t="s">
        <v>98</v>
      </c>
      <c r="H95" s="13" t="s">
        <v>28</v>
      </c>
      <c r="I95" s="84">
        <v>42000000</v>
      </c>
      <c r="J95" s="84"/>
      <c r="K95" s="116">
        <v>42408</v>
      </c>
      <c r="L95" s="116">
        <v>42419</v>
      </c>
      <c r="M95" s="67">
        <f>L95+5</f>
        <v>42424</v>
      </c>
      <c r="N95" s="92">
        <v>210</v>
      </c>
      <c r="O95" s="67">
        <f>+M95+N95</f>
        <v>42634</v>
      </c>
      <c r="P95" s="142" t="s">
        <v>275</v>
      </c>
      <c r="Q95" s="103" t="s">
        <v>396</v>
      </c>
      <c r="R95" s="14" t="s">
        <v>338</v>
      </c>
      <c r="S95" s="137" t="s">
        <v>304</v>
      </c>
      <c r="T95" s="96"/>
      <c r="U95" s="97"/>
      <c r="V95" s="97"/>
      <c r="W95" s="97"/>
      <c r="X95" s="97"/>
    </row>
    <row r="96" spans="1:24" s="111" customFormat="1" ht="76.5" customHeight="1" x14ac:dyDescent="0.2">
      <c r="A96" s="25">
        <v>90</v>
      </c>
      <c r="B96" s="17" t="s">
        <v>179</v>
      </c>
      <c r="C96" s="102">
        <v>33</v>
      </c>
      <c r="D96" s="13" t="s">
        <v>24</v>
      </c>
      <c r="E96" s="73" t="s">
        <v>118</v>
      </c>
      <c r="F96" s="13" t="s">
        <v>249</v>
      </c>
      <c r="G96" s="73" t="s">
        <v>98</v>
      </c>
      <c r="H96" s="13" t="s">
        <v>28</v>
      </c>
      <c r="I96" s="84">
        <v>22400000</v>
      </c>
      <c r="J96" s="84"/>
      <c r="K96" s="116">
        <v>42419</v>
      </c>
      <c r="L96" s="116">
        <v>42426</v>
      </c>
      <c r="M96" s="67">
        <f>L96+5</f>
        <v>42431</v>
      </c>
      <c r="N96" s="92">
        <v>210</v>
      </c>
      <c r="O96" s="67">
        <f t="shared" ref="O96" si="4">+M96+N96</f>
        <v>42641</v>
      </c>
      <c r="P96" s="142" t="s">
        <v>275</v>
      </c>
      <c r="Q96" s="103" t="s">
        <v>399</v>
      </c>
      <c r="R96" s="14" t="s">
        <v>258</v>
      </c>
      <c r="S96" s="137" t="s">
        <v>304</v>
      </c>
      <c r="T96" s="97"/>
      <c r="U96" s="97"/>
      <c r="V96" s="97"/>
      <c r="W96" s="97"/>
      <c r="X96" s="97"/>
    </row>
    <row r="97" spans="1:24" s="111" customFormat="1" ht="178.5" x14ac:dyDescent="0.2">
      <c r="A97" s="25">
        <v>91</v>
      </c>
      <c r="B97" s="17" t="s">
        <v>179</v>
      </c>
      <c r="C97" s="102">
        <v>33</v>
      </c>
      <c r="D97" s="13" t="s">
        <v>24</v>
      </c>
      <c r="E97" s="73" t="s">
        <v>118</v>
      </c>
      <c r="F97" s="13" t="s">
        <v>249</v>
      </c>
      <c r="G97" s="73" t="s">
        <v>98</v>
      </c>
      <c r="H97" s="13" t="s">
        <v>28</v>
      </c>
      <c r="I97" s="84">
        <v>12600000</v>
      </c>
      <c r="J97" s="84"/>
      <c r="K97" s="116">
        <v>42408</v>
      </c>
      <c r="L97" s="116">
        <v>42419</v>
      </c>
      <c r="M97" s="67">
        <f>L97+5</f>
        <v>42424</v>
      </c>
      <c r="N97" s="92">
        <v>210</v>
      </c>
      <c r="O97" s="67">
        <f>+M97+N97</f>
        <v>42634</v>
      </c>
      <c r="P97" s="142" t="s">
        <v>275</v>
      </c>
      <c r="Q97" s="12" t="s">
        <v>397</v>
      </c>
      <c r="R97" s="14" t="s">
        <v>258</v>
      </c>
      <c r="S97" s="137" t="s">
        <v>304</v>
      </c>
      <c r="T97" s="96"/>
      <c r="U97" s="97"/>
      <c r="V97" s="97"/>
      <c r="W97" s="97"/>
      <c r="X97" s="97"/>
    </row>
    <row r="98" spans="1:24" s="111" customFormat="1" ht="194.25" customHeight="1" x14ac:dyDescent="0.2">
      <c r="A98" s="25">
        <v>92</v>
      </c>
      <c r="B98" s="17" t="s">
        <v>179</v>
      </c>
      <c r="C98" s="102">
        <v>33</v>
      </c>
      <c r="D98" s="13" t="s">
        <v>24</v>
      </c>
      <c r="E98" s="73" t="s">
        <v>118</v>
      </c>
      <c r="F98" s="13" t="s">
        <v>249</v>
      </c>
      <c r="G98" s="73" t="s">
        <v>98</v>
      </c>
      <c r="H98" s="13" t="s">
        <v>28</v>
      </c>
      <c r="I98" s="84">
        <v>12600000</v>
      </c>
      <c r="J98" s="84"/>
      <c r="K98" s="116">
        <v>42408</v>
      </c>
      <c r="L98" s="116">
        <v>42426</v>
      </c>
      <c r="M98" s="67">
        <f t="shared" ref="M98:M102" si="5">L98+5</f>
        <v>42431</v>
      </c>
      <c r="N98" s="92">
        <v>210</v>
      </c>
      <c r="O98" s="67">
        <f t="shared" ref="O98:O102" si="6">+M98+N98</f>
        <v>42641</v>
      </c>
      <c r="P98" s="142" t="s">
        <v>275</v>
      </c>
      <c r="Q98" s="12" t="s">
        <v>398</v>
      </c>
      <c r="R98" s="14" t="s">
        <v>258</v>
      </c>
      <c r="S98" s="137" t="s">
        <v>304</v>
      </c>
      <c r="T98" s="96"/>
      <c r="U98" s="97"/>
      <c r="V98" s="97"/>
      <c r="W98" s="97"/>
      <c r="X98" s="97"/>
    </row>
    <row r="99" spans="1:24" s="111" customFormat="1" ht="174.75" customHeight="1" x14ac:dyDescent="0.2">
      <c r="A99" s="25">
        <v>93</v>
      </c>
      <c r="B99" s="17" t="s">
        <v>179</v>
      </c>
      <c r="C99" s="102">
        <v>33</v>
      </c>
      <c r="D99" s="13" t="s">
        <v>24</v>
      </c>
      <c r="E99" s="73" t="s">
        <v>118</v>
      </c>
      <c r="F99" s="13" t="s">
        <v>249</v>
      </c>
      <c r="G99" s="73" t="s">
        <v>98</v>
      </c>
      <c r="H99" s="13" t="s">
        <v>28</v>
      </c>
      <c r="I99" s="84">
        <v>12600000</v>
      </c>
      <c r="J99" s="84"/>
      <c r="K99" s="116">
        <v>42419</v>
      </c>
      <c r="L99" s="116">
        <v>42426</v>
      </c>
      <c r="M99" s="67">
        <f t="shared" si="5"/>
        <v>42431</v>
      </c>
      <c r="N99" s="92">
        <v>210</v>
      </c>
      <c r="O99" s="67">
        <f t="shared" si="6"/>
        <v>42641</v>
      </c>
      <c r="P99" s="142" t="s">
        <v>275</v>
      </c>
      <c r="Q99" s="12" t="s">
        <v>398</v>
      </c>
      <c r="R99" s="14" t="s">
        <v>258</v>
      </c>
      <c r="S99" s="137" t="s">
        <v>304</v>
      </c>
      <c r="T99" s="97"/>
      <c r="U99" s="97"/>
      <c r="V99" s="97"/>
      <c r="W99" s="97"/>
      <c r="X99" s="97"/>
    </row>
    <row r="100" spans="1:24" s="111" customFormat="1" ht="174.75" customHeight="1" x14ac:dyDescent="0.2">
      <c r="A100" s="25">
        <v>94</v>
      </c>
      <c r="B100" s="17" t="s">
        <v>179</v>
      </c>
      <c r="C100" s="102">
        <v>33</v>
      </c>
      <c r="D100" s="13" t="s">
        <v>24</v>
      </c>
      <c r="E100" s="73" t="s">
        <v>118</v>
      </c>
      <c r="F100" s="13" t="s">
        <v>249</v>
      </c>
      <c r="G100" s="73" t="s">
        <v>98</v>
      </c>
      <c r="H100" s="13" t="s">
        <v>28</v>
      </c>
      <c r="I100" s="84">
        <v>12600000</v>
      </c>
      <c r="J100" s="84"/>
      <c r="K100" s="116">
        <v>42419</v>
      </c>
      <c r="L100" s="116">
        <v>42426</v>
      </c>
      <c r="M100" s="67">
        <f t="shared" si="5"/>
        <v>42431</v>
      </c>
      <c r="N100" s="92">
        <v>210</v>
      </c>
      <c r="O100" s="67">
        <f t="shared" si="6"/>
        <v>42641</v>
      </c>
      <c r="P100" s="142" t="s">
        <v>275</v>
      </c>
      <c r="Q100" s="12" t="s">
        <v>398</v>
      </c>
      <c r="R100" s="14" t="s">
        <v>258</v>
      </c>
      <c r="S100" s="137" t="s">
        <v>304</v>
      </c>
      <c r="T100" s="97"/>
      <c r="U100" s="97"/>
      <c r="V100" s="97"/>
      <c r="W100" s="97"/>
      <c r="X100" s="97"/>
    </row>
    <row r="101" spans="1:24" s="111" customFormat="1" ht="182.25" customHeight="1" x14ac:dyDescent="0.2">
      <c r="A101" s="25">
        <v>95</v>
      </c>
      <c r="B101" s="17" t="s">
        <v>179</v>
      </c>
      <c r="C101" s="102">
        <v>33</v>
      </c>
      <c r="D101" s="13" t="s">
        <v>24</v>
      </c>
      <c r="E101" s="73" t="s">
        <v>118</v>
      </c>
      <c r="F101" s="13" t="s">
        <v>249</v>
      </c>
      <c r="G101" s="73" t="s">
        <v>98</v>
      </c>
      <c r="H101" s="13" t="s">
        <v>28</v>
      </c>
      <c r="I101" s="84">
        <v>12600000</v>
      </c>
      <c r="J101" s="84"/>
      <c r="K101" s="116">
        <v>42419</v>
      </c>
      <c r="L101" s="116">
        <v>42426</v>
      </c>
      <c r="M101" s="67">
        <f t="shared" si="5"/>
        <v>42431</v>
      </c>
      <c r="N101" s="92">
        <v>210</v>
      </c>
      <c r="O101" s="67">
        <f t="shared" si="6"/>
        <v>42641</v>
      </c>
      <c r="P101" s="142" t="s">
        <v>275</v>
      </c>
      <c r="Q101" s="12" t="s">
        <v>398</v>
      </c>
      <c r="R101" s="14" t="s">
        <v>258</v>
      </c>
      <c r="S101" s="137" t="s">
        <v>304</v>
      </c>
      <c r="T101" s="97"/>
      <c r="U101" s="97"/>
      <c r="V101" s="97"/>
      <c r="W101" s="97"/>
      <c r="X101" s="97"/>
    </row>
    <row r="102" spans="1:24" s="111" customFormat="1" ht="183.75" customHeight="1" x14ac:dyDescent="0.2">
      <c r="A102" s="25">
        <v>96</v>
      </c>
      <c r="B102" s="17" t="s">
        <v>179</v>
      </c>
      <c r="C102" s="102">
        <v>33</v>
      </c>
      <c r="D102" s="13" t="s">
        <v>24</v>
      </c>
      <c r="E102" s="73" t="s">
        <v>118</v>
      </c>
      <c r="F102" s="13" t="s">
        <v>249</v>
      </c>
      <c r="G102" s="73" t="s">
        <v>98</v>
      </c>
      <c r="H102" s="13" t="s">
        <v>28</v>
      </c>
      <c r="I102" s="84">
        <v>12600000</v>
      </c>
      <c r="J102" s="84"/>
      <c r="K102" s="116">
        <v>42419</v>
      </c>
      <c r="L102" s="116">
        <v>42426</v>
      </c>
      <c r="M102" s="67">
        <f t="shared" si="5"/>
        <v>42431</v>
      </c>
      <c r="N102" s="92">
        <v>210</v>
      </c>
      <c r="O102" s="67">
        <f t="shared" si="6"/>
        <v>42641</v>
      </c>
      <c r="P102" s="142" t="s">
        <v>275</v>
      </c>
      <c r="Q102" s="12" t="s">
        <v>398</v>
      </c>
      <c r="R102" s="14" t="s">
        <v>258</v>
      </c>
      <c r="S102" s="137" t="s">
        <v>304</v>
      </c>
      <c r="T102" s="97"/>
      <c r="U102" s="97"/>
      <c r="V102" s="97"/>
      <c r="W102" s="97"/>
      <c r="X102" s="97"/>
    </row>
    <row r="103" spans="1:24" s="111" customFormat="1" ht="165.75" customHeight="1" x14ac:dyDescent="0.2">
      <c r="A103" s="25">
        <v>97</v>
      </c>
      <c r="B103" s="17" t="s">
        <v>179</v>
      </c>
      <c r="C103" s="102">
        <v>33</v>
      </c>
      <c r="D103" s="13" t="s">
        <v>24</v>
      </c>
      <c r="E103" s="73" t="s">
        <v>118</v>
      </c>
      <c r="F103" s="13" t="s">
        <v>249</v>
      </c>
      <c r="G103" s="73" t="s">
        <v>98</v>
      </c>
      <c r="H103" s="13" t="s">
        <v>28</v>
      </c>
      <c r="I103" s="84">
        <v>10500000</v>
      </c>
      <c r="J103" s="84"/>
      <c r="K103" s="116">
        <v>42408</v>
      </c>
      <c r="L103" s="116">
        <v>42419</v>
      </c>
      <c r="M103" s="67">
        <f>L103+5</f>
        <v>42424</v>
      </c>
      <c r="N103" s="92">
        <v>210</v>
      </c>
      <c r="O103" s="67">
        <f>+M103+N103</f>
        <v>42634</v>
      </c>
      <c r="P103" s="142" t="s">
        <v>275</v>
      </c>
      <c r="Q103" s="12" t="s">
        <v>400</v>
      </c>
      <c r="R103" s="14" t="s">
        <v>258</v>
      </c>
      <c r="S103" s="137" t="s">
        <v>304</v>
      </c>
      <c r="T103" s="97"/>
      <c r="U103" s="97"/>
      <c r="V103" s="97"/>
      <c r="W103" s="97"/>
      <c r="X103" s="97"/>
    </row>
    <row r="104" spans="1:24" s="111" customFormat="1" ht="54.75" customHeight="1" x14ac:dyDescent="0.2">
      <c r="A104" s="25">
        <v>98</v>
      </c>
      <c r="B104" s="17" t="s">
        <v>179</v>
      </c>
      <c r="C104" s="102">
        <v>33</v>
      </c>
      <c r="D104" s="13" t="s">
        <v>24</v>
      </c>
      <c r="E104" s="73" t="s">
        <v>118</v>
      </c>
      <c r="F104" s="13" t="s">
        <v>249</v>
      </c>
      <c r="G104" s="73" t="s">
        <v>27</v>
      </c>
      <c r="H104" s="73" t="s">
        <v>19</v>
      </c>
      <c r="I104" s="84">
        <v>77318300</v>
      </c>
      <c r="J104" s="84"/>
      <c r="K104" s="116">
        <v>42419</v>
      </c>
      <c r="L104" s="116">
        <v>42426</v>
      </c>
      <c r="M104" s="67">
        <f t="shared" ref="M104:M105" si="7">L104+5</f>
        <v>42431</v>
      </c>
      <c r="N104" s="92">
        <v>210</v>
      </c>
      <c r="O104" s="67">
        <f t="shared" ref="O104:O105" si="8">+M104+N104</f>
        <v>42641</v>
      </c>
      <c r="P104" s="142" t="s">
        <v>275</v>
      </c>
      <c r="Q104" s="12" t="s">
        <v>276</v>
      </c>
      <c r="R104" s="103" t="s">
        <v>277</v>
      </c>
      <c r="S104" s="137" t="s">
        <v>304</v>
      </c>
      <c r="T104" s="97"/>
      <c r="U104" s="97"/>
      <c r="V104" s="97"/>
      <c r="W104" s="97"/>
      <c r="X104" s="97"/>
    </row>
    <row r="105" spans="1:24" s="111" customFormat="1" ht="54.75" customHeight="1" x14ac:dyDescent="0.2">
      <c r="A105" s="25">
        <v>99</v>
      </c>
      <c r="B105" s="17" t="s">
        <v>179</v>
      </c>
      <c r="C105" s="102">
        <v>33</v>
      </c>
      <c r="D105" s="13" t="s">
        <v>24</v>
      </c>
      <c r="E105" s="73" t="s">
        <v>118</v>
      </c>
      <c r="F105" s="13" t="s">
        <v>249</v>
      </c>
      <c r="G105" s="73" t="s">
        <v>98</v>
      </c>
      <c r="H105" s="13" t="s">
        <v>28</v>
      </c>
      <c r="I105" s="84">
        <v>12181700</v>
      </c>
      <c r="J105" s="84"/>
      <c r="K105" s="116">
        <v>42419</v>
      </c>
      <c r="L105" s="116">
        <v>42426</v>
      </c>
      <c r="M105" s="67">
        <f t="shared" si="7"/>
        <v>42431</v>
      </c>
      <c r="N105" s="92">
        <v>210</v>
      </c>
      <c r="O105" s="67">
        <f t="shared" si="8"/>
        <v>42641</v>
      </c>
      <c r="P105" s="104" t="s">
        <v>278</v>
      </c>
      <c r="Q105" s="12" t="s">
        <v>279</v>
      </c>
      <c r="R105" s="103" t="s">
        <v>280</v>
      </c>
      <c r="S105" s="137" t="s">
        <v>304</v>
      </c>
      <c r="T105" s="97"/>
      <c r="U105" s="97"/>
      <c r="V105" s="97"/>
      <c r="W105" s="97"/>
      <c r="X105" s="97"/>
    </row>
    <row r="106" spans="1:24" s="150" customFormat="1" ht="78.75" customHeight="1" x14ac:dyDescent="0.2">
      <c r="A106" s="25">
        <v>100</v>
      </c>
      <c r="B106" s="17" t="s">
        <v>333</v>
      </c>
      <c r="C106" s="88" t="s">
        <v>176</v>
      </c>
      <c r="D106" s="27" t="s">
        <v>130</v>
      </c>
      <c r="E106" s="64">
        <v>311020301</v>
      </c>
      <c r="F106" s="65" t="s">
        <v>328</v>
      </c>
      <c r="G106" s="12" t="s">
        <v>98</v>
      </c>
      <c r="H106" s="12" t="s">
        <v>28</v>
      </c>
      <c r="I106" s="30">
        <v>40000000</v>
      </c>
      <c r="J106" s="30"/>
      <c r="K106" s="95">
        <v>42387</v>
      </c>
      <c r="L106" s="71">
        <v>42401</v>
      </c>
      <c r="M106" s="67">
        <v>42402</v>
      </c>
      <c r="N106" s="25">
        <v>150</v>
      </c>
      <c r="O106" s="68">
        <v>42552</v>
      </c>
      <c r="P106" s="69" t="s">
        <v>329</v>
      </c>
      <c r="Q106" s="29" t="s">
        <v>327</v>
      </c>
      <c r="R106" s="14" t="s">
        <v>330</v>
      </c>
      <c r="S106" s="96" t="s">
        <v>331</v>
      </c>
      <c r="T106" s="12" t="s">
        <v>391</v>
      </c>
      <c r="U106" s="96" t="s">
        <v>390</v>
      </c>
      <c r="V106" s="97" t="s">
        <v>332</v>
      </c>
      <c r="W106" s="149"/>
      <c r="X106" s="149"/>
    </row>
    <row r="107" spans="1:24" s="150" customFormat="1" ht="89.25" customHeight="1" x14ac:dyDescent="0.2">
      <c r="A107" s="25">
        <v>101</v>
      </c>
      <c r="B107" s="17" t="s">
        <v>362</v>
      </c>
      <c r="C107" s="88" t="s">
        <v>176</v>
      </c>
      <c r="D107" s="27" t="s">
        <v>130</v>
      </c>
      <c r="E107" s="64">
        <v>311020301</v>
      </c>
      <c r="F107" s="65" t="s">
        <v>328</v>
      </c>
      <c r="G107" s="12" t="s">
        <v>98</v>
      </c>
      <c r="H107" s="12" t="s">
        <v>28</v>
      </c>
      <c r="I107" s="98">
        <v>30000000</v>
      </c>
      <c r="J107" s="98"/>
      <c r="K107" s="99">
        <v>42397</v>
      </c>
      <c r="L107" s="99">
        <v>42401</v>
      </c>
      <c r="M107" s="66">
        <v>42405</v>
      </c>
      <c r="N107" s="72">
        <v>150</v>
      </c>
      <c r="O107" s="68">
        <v>42555</v>
      </c>
      <c r="P107" s="100" t="s">
        <v>335</v>
      </c>
      <c r="Q107" s="12" t="s">
        <v>336</v>
      </c>
      <c r="R107" s="14" t="s">
        <v>337</v>
      </c>
      <c r="S107" s="96" t="s">
        <v>334</v>
      </c>
      <c r="T107" s="12" t="s">
        <v>392</v>
      </c>
      <c r="U107" s="96" t="s">
        <v>390</v>
      </c>
      <c r="V107" s="97" t="s">
        <v>332</v>
      </c>
      <c r="W107" s="149"/>
      <c r="X107" s="149"/>
    </row>
    <row r="108" spans="1:24" s="150" customFormat="1" ht="102" customHeight="1" x14ac:dyDescent="0.2">
      <c r="A108" s="25">
        <v>102</v>
      </c>
      <c r="B108" s="17" t="s">
        <v>340</v>
      </c>
      <c r="C108" s="88" t="s">
        <v>176</v>
      </c>
      <c r="D108" s="27" t="s">
        <v>130</v>
      </c>
      <c r="E108" s="64">
        <v>311020301</v>
      </c>
      <c r="F108" s="65" t="s">
        <v>328</v>
      </c>
      <c r="G108" s="12" t="s">
        <v>98</v>
      </c>
      <c r="H108" s="12" t="s">
        <v>28</v>
      </c>
      <c r="I108" s="24">
        <v>32000000</v>
      </c>
      <c r="J108" s="149"/>
      <c r="K108" s="95">
        <v>42398</v>
      </c>
      <c r="L108" s="99">
        <v>42419</v>
      </c>
      <c r="M108" s="99">
        <f>L108+5</f>
        <v>42424</v>
      </c>
      <c r="N108" s="101">
        <v>120</v>
      </c>
      <c r="O108" s="99">
        <f>M108+N108</f>
        <v>42544</v>
      </c>
      <c r="P108" s="10" t="s">
        <v>377</v>
      </c>
      <c r="Q108" s="23" t="s">
        <v>341</v>
      </c>
      <c r="R108" s="23" t="s">
        <v>342</v>
      </c>
      <c r="S108" s="96" t="s">
        <v>369</v>
      </c>
      <c r="T108" s="96" t="s">
        <v>363</v>
      </c>
      <c r="U108" s="96" t="s">
        <v>323</v>
      </c>
      <c r="V108" s="149"/>
      <c r="W108" s="149"/>
      <c r="X108" s="149"/>
    </row>
    <row r="109" spans="1:24" s="22" customFormat="1" ht="22.5" customHeight="1" x14ac:dyDescent="0.2">
      <c r="A109" s="25"/>
      <c r="B109" s="17"/>
      <c r="C109" s="32"/>
      <c r="D109" s="13"/>
      <c r="E109" s="21"/>
      <c r="F109" s="58"/>
      <c r="G109" s="12"/>
      <c r="H109" s="157" t="s">
        <v>404</v>
      </c>
      <c r="I109" s="158">
        <f>SUM(I7:I108)</f>
        <v>7199198590</v>
      </c>
      <c r="J109" s="59"/>
      <c r="K109" s="59"/>
      <c r="L109" s="8"/>
      <c r="M109" s="8"/>
      <c r="N109" s="24"/>
      <c r="O109" s="8"/>
      <c r="P109" s="12"/>
      <c r="Q109" s="23"/>
      <c r="R109" s="14"/>
      <c r="S109" s="137"/>
      <c r="T109" s="50"/>
      <c r="U109" s="50"/>
      <c r="V109" s="50"/>
      <c r="W109" s="50"/>
      <c r="X109" s="50"/>
    </row>
    <row r="110" spans="1:24" x14ac:dyDescent="0.2">
      <c r="E110" s="60"/>
      <c r="F110" s="61"/>
      <c r="G110" s="62"/>
      <c r="H110" s="61"/>
      <c r="I110" s="62"/>
    </row>
  </sheetData>
  <autoFilter ref="A6:IF6"/>
  <mergeCells count="2">
    <mergeCell ref="C1:R4"/>
    <mergeCell ref="C5:R5"/>
  </mergeCells>
  <printOptions horizontalCentered="1" verticalCentered="1"/>
  <pageMargins left="0.31496062992125984" right="0" top="0.19685039370078741" bottom="0.19685039370078741" header="0" footer="0"/>
  <pageSetup paperSize="5" scale="45" orientation="landscape" horizontalDpi="4294967295" verticalDpi="4294967295" r:id="rId1"/>
  <headerFooter alignWithMargins="0">
    <oddHeader>&amp;C&amp;P&amp;N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ADQUISICIONES ENERO 2016</vt:lpstr>
      <vt:lpstr>'PLAN ADQUISICIONES ENERO 2016'!Área_de_impresión</vt:lpstr>
      <vt:lpstr>'PLAN ADQUISICIONES ENERO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ANDRES MAURICIO RAMIREZ RAMOS</cp:lastModifiedBy>
  <cp:revision/>
  <cp:lastPrinted>2016-02-25T22:36:36Z</cp:lastPrinted>
  <dcterms:created xsi:type="dcterms:W3CDTF">2012-05-03T16:02:33Z</dcterms:created>
  <dcterms:modified xsi:type="dcterms:W3CDTF">2016-03-16T16:41:33Z</dcterms:modified>
</cp:coreProperties>
</file>